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Dokumenti-  GLAVNI\FINANCIJSKI PLAN I PLAN NABAVE\2025\"/>
    </mc:Choice>
  </mc:AlternateContent>
  <xr:revisionPtr revIDLastSave="0" documentId="13_ncr:1_{8BC243B3-429D-4FC7-BF92-040519EADD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4" i="1" l="1"/>
  <c r="G135" i="1"/>
  <c r="F135" i="1"/>
  <c r="K135" i="1"/>
  <c r="J135" i="1"/>
  <c r="N134" i="1"/>
  <c r="M134" i="1"/>
  <c r="K134" i="1"/>
  <c r="J134" i="1"/>
  <c r="G134" i="1"/>
  <c r="M132" i="1"/>
  <c r="J132" i="1"/>
  <c r="R132" i="1" s="1"/>
  <c r="G132" i="1"/>
  <c r="F132" i="1"/>
  <c r="R131" i="1"/>
  <c r="M37" i="1"/>
  <c r="J37" i="1"/>
  <c r="G37" i="1"/>
  <c r="F37" i="1"/>
  <c r="R36" i="1"/>
  <c r="F35" i="1"/>
  <c r="G35" i="1"/>
  <c r="J35" i="1"/>
  <c r="M35" i="1"/>
  <c r="M130" i="1"/>
  <c r="R69" i="1"/>
  <c r="R125" i="1"/>
  <c r="G100" i="1"/>
  <c r="J127" i="1"/>
  <c r="R31" i="1"/>
  <c r="M127" i="1"/>
  <c r="Q125" i="1"/>
  <c r="M64" i="1"/>
  <c r="R54" i="1"/>
  <c r="R114" i="1"/>
  <c r="Q114" i="1"/>
  <c r="R65" i="1"/>
  <c r="Q65" i="1"/>
  <c r="Q67" i="1" s="1"/>
  <c r="R103" i="1"/>
  <c r="R101" i="1"/>
  <c r="Q102" i="1"/>
  <c r="Q101" i="1"/>
  <c r="R53" i="1"/>
  <c r="Q53" i="1"/>
  <c r="Q47" i="1"/>
  <c r="Q42" i="1"/>
  <c r="Q39" i="1"/>
  <c r="Q33" i="1"/>
  <c r="Q31" i="1"/>
  <c r="Q28" i="1"/>
  <c r="Q27" i="1"/>
  <c r="Q25" i="1"/>
  <c r="Q24" i="1"/>
  <c r="Q23" i="1"/>
  <c r="Q22" i="1"/>
  <c r="Q21" i="1"/>
  <c r="Q20" i="1"/>
  <c r="Q19" i="1"/>
  <c r="Q18" i="1"/>
  <c r="Q15" i="1"/>
  <c r="Q14" i="1"/>
  <c r="Q12" i="1"/>
  <c r="Q11" i="1"/>
  <c r="Q10" i="1"/>
  <c r="Q9" i="1"/>
  <c r="Q8" i="1"/>
  <c r="Q7" i="1"/>
  <c r="Q6" i="1"/>
  <c r="Q5" i="1"/>
  <c r="R97" i="1"/>
  <c r="Q90" i="1"/>
  <c r="R88" i="1"/>
  <c r="R92" i="1"/>
  <c r="Q92" i="1"/>
  <c r="R81" i="1"/>
  <c r="R79" i="1"/>
  <c r="R77" i="1"/>
  <c r="Q79" i="1"/>
  <c r="Q73" i="1"/>
  <c r="Q123" i="1"/>
  <c r="R123" i="1"/>
  <c r="R109" i="1"/>
  <c r="R78" i="1"/>
  <c r="R42" i="1"/>
  <c r="R61" i="1"/>
  <c r="F105" i="1"/>
  <c r="F113" i="1"/>
  <c r="F134" i="1" s="1"/>
  <c r="J64" i="1"/>
  <c r="K48" i="1"/>
  <c r="J48" i="1"/>
  <c r="G113" i="1"/>
  <c r="J113" i="1"/>
  <c r="M113" i="1"/>
  <c r="M48" i="1"/>
  <c r="F117" i="1"/>
  <c r="G105" i="1"/>
  <c r="G130" i="1"/>
  <c r="G127" i="1"/>
  <c r="G117" i="1"/>
  <c r="G67" i="1"/>
  <c r="G51" i="1"/>
  <c r="G64" i="1"/>
  <c r="G48" i="1"/>
  <c r="F51" i="1"/>
  <c r="F64" i="1"/>
  <c r="J67" i="1"/>
  <c r="F67" i="1"/>
  <c r="Q132" i="1" l="1"/>
  <c r="R37" i="1"/>
  <c r="Q37" i="1"/>
  <c r="R35" i="1"/>
  <c r="Q35" i="1"/>
  <c r="R113" i="1"/>
  <c r="R64" i="1"/>
  <c r="Q113" i="1"/>
  <c r="R50" i="1"/>
  <c r="R49" i="1"/>
  <c r="Q49" i="1"/>
  <c r="R122" i="1" l="1"/>
  <c r="M105" i="1" l="1"/>
  <c r="M67" i="1"/>
  <c r="R67" i="1" s="1"/>
  <c r="M51" i="1"/>
  <c r="M135" i="1" s="1"/>
  <c r="M117" i="1"/>
  <c r="Q117" i="1" l="1"/>
  <c r="Q105" i="1"/>
  <c r="Q51" i="1"/>
  <c r="J117" i="1"/>
  <c r="R117" i="1" s="1"/>
  <c r="J51" i="1"/>
  <c r="R51" i="1" s="1"/>
  <c r="J105" i="1"/>
  <c r="R105" i="1" s="1"/>
  <c r="F100" i="1" l="1"/>
  <c r="R129" i="1"/>
  <c r="R130" i="1" s="1"/>
  <c r="R126" i="1"/>
  <c r="R121" i="1"/>
  <c r="R120" i="1"/>
  <c r="Q70" i="1"/>
  <c r="R70" i="1"/>
  <c r="Q129" i="1" l="1"/>
  <c r="Q130" i="1" s="1"/>
  <c r="Q122" i="1"/>
  <c r="Q121" i="1"/>
  <c r="Q120" i="1"/>
  <c r="Q88" i="1"/>
  <c r="Q86" i="1"/>
  <c r="Q82" i="1"/>
  <c r="Q75" i="1"/>
  <c r="Q71" i="1"/>
  <c r="Q16" i="1" l="1"/>
  <c r="R5" i="1"/>
  <c r="F130" i="1"/>
  <c r="F127" i="1"/>
  <c r="F48" i="1"/>
  <c r="Q127" i="1" l="1"/>
  <c r="R99" i="1"/>
  <c r="R90" i="1"/>
  <c r="R82" i="1"/>
  <c r="R75" i="1"/>
  <c r="R73" i="1"/>
  <c r="R71" i="1"/>
  <c r="R47" i="1"/>
  <c r="R46" i="1"/>
  <c r="R40" i="1"/>
  <c r="R39" i="1"/>
  <c r="R33" i="1"/>
  <c r="R28" i="1"/>
  <c r="R27" i="1"/>
  <c r="R25" i="1"/>
  <c r="R24" i="1"/>
  <c r="R23" i="1"/>
  <c r="R22" i="1"/>
  <c r="R21" i="1"/>
  <c r="R20" i="1"/>
  <c r="R19" i="1"/>
  <c r="R18" i="1"/>
  <c r="R16" i="1"/>
  <c r="R15" i="1"/>
  <c r="R14" i="1"/>
  <c r="R12" i="1"/>
  <c r="R11" i="1"/>
  <c r="R10" i="1"/>
  <c r="R8" i="1"/>
  <c r="R7" i="1"/>
  <c r="R6" i="1"/>
  <c r="J130" i="1" l="1"/>
  <c r="L126" i="1"/>
  <c r="M100" i="1" l="1"/>
  <c r="J100" i="1"/>
  <c r="L75" i="1"/>
  <c r="O53" i="1"/>
  <c r="O57" i="1"/>
  <c r="O59" i="1"/>
  <c r="L53" i="1"/>
  <c r="L57" i="1"/>
  <c r="L59" i="1"/>
  <c r="O45" i="1"/>
  <c r="L45" i="1"/>
  <c r="R100" i="1" l="1"/>
  <c r="Q100" i="1"/>
  <c r="O39" i="1"/>
  <c r="O40" i="1"/>
  <c r="O41" i="1"/>
  <c r="O42" i="1"/>
  <c r="O43" i="1"/>
  <c r="O44" i="1"/>
  <c r="O46" i="1"/>
  <c r="O47" i="1"/>
  <c r="L39" i="1"/>
  <c r="L40" i="1"/>
  <c r="L41" i="1"/>
  <c r="L42" i="1"/>
  <c r="L43" i="1"/>
  <c r="L44" i="1"/>
  <c r="L46" i="1"/>
  <c r="L47" i="1"/>
  <c r="R135" i="1" l="1"/>
  <c r="Q135" i="1"/>
  <c r="L48" i="1"/>
  <c r="R48" i="1"/>
  <c r="Q48" i="1"/>
  <c r="Q134" i="1" l="1"/>
  <c r="R134" i="1"/>
</calcChain>
</file>

<file path=xl/sharedStrings.xml><?xml version="1.0" encoding="utf-8"?>
<sst xmlns="http://schemas.openxmlformats.org/spreadsheetml/2006/main" count="140" uniqueCount="86">
  <si>
    <t>cto.</t>
  </si>
  <si>
    <t>Naziv prihoda/rashoda</t>
  </si>
  <si>
    <t>5.2. DECENTRALIZIRANA SREDSTVA</t>
  </si>
  <si>
    <t>Ostali rashodi za zaposlene</t>
  </si>
  <si>
    <t>Službena putovanja</t>
  </si>
  <si>
    <t>Naknada za prijevoz</t>
  </si>
  <si>
    <t>Stručno usavršavanje zaposlenika</t>
  </si>
  <si>
    <t>Ostale naknade troškova zaposlenima</t>
  </si>
  <si>
    <t>Uredski materijal i ostali mat.rashodi</t>
  </si>
  <si>
    <t>Energija</t>
  </si>
  <si>
    <t>Materijal i dijelovi za tek.održavanje</t>
  </si>
  <si>
    <t xml:space="preserve">Sitni inventar </t>
  </si>
  <si>
    <t>Službena, zaštitna i radna odjeća</t>
  </si>
  <si>
    <t>Usluge telefona,pošte i prijevoza</t>
  </si>
  <si>
    <t>Usluge promidžbe i informiranja</t>
  </si>
  <si>
    <t>Komunalne usluge</t>
  </si>
  <si>
    <t>Zakupnine i najamnine</t>
  </si>
  <si>
    <t>Obavezni zdravstveni pregled zaposlenika škole</t>
  </si>
  <si>
    <t>Intelektualne i osobne usluge</t>
  </si>
  <si>
    <t>Računalne usluge</t>
  </si>
  <si>
    <t>Ostale usluge</t>
  </si>
  <si>
    <t>Naknade troškova osobama izvan rad.odnosa</t>
  </si>
  <si>
    <t>Premije osiguranja</t>
  </si>
  <si>
    <t>Reprezentacija</t>
  </si>
  <si>
    <t>Članarine</t>
  </si>
  <si>
    <t>Pristojbe i naknade</t>
  </si>
  <si>
    <t>Troškovi sudskih postupaka</t>
  </si>
  <si>
    <t>Ostali nespomenuti rashodi poslovanja</t>
  </si>
  <si>
    <t>Bankarske usluge i usluge platnog prometa</t>
  </si>
  <si>
    <t>Zatezne kamate</t>
  </si>
  <si>
    <t xml:space="preserve">Ostali nespomenuti rashodi poslovanja </t>
  </si>
  <si>
    <t>Materijal i sirovine</t>
  </si>
  <si>
    <t>3.1. VLASTITI PRIHODI</t>
  </si>
  <si>
    <t>Usluge telefona, pošte i prijevoza</t>
  </si>
  <si>
    <t>Usluge tekućeg i invest.održavanja</t>
  </si>
  <si>
    <t>Uredska oprema i namještaj</t>
  </si>
  <si>
    <t>Knjige</t>
  </si>
  <si>
    <t>4.2. PRIHODI ZA POSEBNE NAMJENE</t>
  </si>
  <si>
    <t>Usluge tekućeg i invest. održavanja</t>
  </si>
  <si>
    <t>5.3. POMOĆI</t>
  </si>
  <si>
    <t>Plaće za redovan rad</t>
  </si>
  <si>
    <t>Plaće za redovan rad MZO</t>
  </si>
  <si>
    <t>Plaće za prekovremeni rad MZO</t>
  </si>
  <si>
    <t>Ostali rashodi za zaposlene MZO</t>
  </si>
  <si>
    <t>Doprinosi za obvezno zdrav.osiguranje</t>
  </si>
  <si>
    <t>Doprinosi za obvezno zdrav.osiguranje MZO</t>
  </si>
  <si>
    <t>6.2. DONACIJE</t>
  </si>
  <si>
    <t>Tekuće donacije u novcu</t>
  </si>
  <si>
    <t>5.1. POMOĆI - BPŽ</t>
  </si>
  <si>
    <t>Plaće za redovni rad</t>
  </si>
  <si>
    <t>Doprinosi za obvezno zdrav. osiguranje</t>
  </si>
  <si>
    <t>POMOĆNICI U NASTAVI</t>
  </si>
  <si>
    <t>ŠKOLSKA SHEMA</t>
  </si>
  <si>
    <t>Doprinosi za obv.osig.u slučaju nezaposlenosti</t>
  </si>
  <si>
    <t>Zdravstvene i veterinarske usluge</t>
  </si>
  <si>
    <t>Naknade troškova osobama izvan rad. odnosa</t>
  </si>
  <si>
    <t xml:space="preserve"> Usluge tekućeg i invest. održavanja</t>
  </si>
  <si>
    <t>Oprema za održavanje i zaštitu</t>
  </si>
  <si>
    <t>SUMA -RASHODI</t>
  </si>
  <si>
    <t>Prihodi od pruženih usluga - najam</t>
  </si>
  <si>
    <t>Višak prihoda</t>
  </si>
  <si>
    <t>SUMA - PRIHODI</t>
  </si>
  <si>
    <t>SUMA - RASHODI</t>
  </si>
  <si>
    <t>SIUMA - PRIHODI</t>
  </si>
  <si>
    <t>Ostali nespomenuti prihodi</t>
  </si>
  <si>
    <t>Tekuće pomoći pror. kor. iz pror. koji im nije nadležan</t>
  </si>
  <si>
    <t>Kapitalne pomoći pror. kor. iz pror. koji im nije nadležan</t>
  </si>
  <si>
    <t>Tekuće pomoći iz drž.pr. temeljem prijenosa EU sred.</t>
  </si>
  <si>
    <t>SVEUKUPNO - RASHODI</t>
  </si>
  <si>
    <t>SVEUKUPNO - PRIHODI</t>
  </si>
  <si>
    <t>Sitni inventar i auto gume</t>
  </si>
  <si>
    <t>Komunikacijska oprema</t>
  </si>
  <si>
    <t>Pristojbe i naknadeMZO</t>
  </si>
  <si>
    <t>Ostvareno            1.1.-31.12.2024.</t>
  </si>
  <si>
    <t>Ostala nematerijalna proizvedena imovina</t>
  </si>
  <si>
    <t>Naknade troškova osobama izvan radnog odnosa</t>
  </si>
  <si>
    <t>Godišnji izvještaj o izvršenju financijskog plana za 1.1.-31.12.2025.</t>
  </si>
  <si>
    <t>Izvorni plan za 2025.</t>
  </si>
  <si>
    <t xml:space="preserve"> Plan za 2025.  (nakon izmjena i dopuna)</t>
  </si>
  <si>
    <t>Ostvareno            1.1.-31.12.2025.</t>
  </si>
  <si>
    <t>Kapitalne donacije</t>
  </si>
  <si>
    <t>Intelektualne i osobne usluge-MZO</t>
  </si>
  <si>
    <t>Ostvareno 2025./2024.    Indeks 4/1</t>
  </si>
  <si>
    <t>Ostv./Plan. 2025.             Indeks 4/3</t>
  </si>
  <si>
    <t>Prihodi iz nadležnog proračuna za fin.rashoda</t>
  </si>
  <si>
    <t>SUMA - PRIHODI PUN I ŠKOL.SHEMA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</si>
</sst>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0" fillId="0" borderId="4" xfId="0" applyBorder="1" applyAlignment="1">
      <alignment horizontal="center"/>
    </xf>
    <xf numFmtId="0" fontId="6" fillId="0" borderId="3" xfId="0" applyFont="1" applyBorder="1" applyAlignment="1">
      <alignment horizontal="center"/>
    </xf>
    <xf numFmtId="4" fontId="6" fillId="0" borderId="9" xfId="0" applyNumberFormat="1" applyFont="1" applyBorder="1" applyAlignment="1">
      <alignment horizontal="right"/>
    </xf>
    <xf numFmtId="4" fontId="6" fillId="0" borderId="11" xfId="0" applyNumberFormat="1" applyFont="1" applyBorder="1"/>
    <xf numFmtId="4" fontId="6" fillId="0" borderId="10" xfId="0" applyNumberFormat="1" applyFont="1" applyBorder="1" applyAlignment="1">
      <alignment horizontal="center"/>
    </xf>
    <xf numFmtId="4" fontId="6" fillId="0" borderId="1" xfId="0" applyNumberFormat="1" applyFont="1" applyBorder="1"/>
    <xf numFmtId="4" fontId="6" fillId="0" borderId="0" xfId="0" applyNumberFormat="1" applyFont="1"/>
    <xf numFmtId="0" fontId="6" fillId="0" borderId="3" xfId="0" applyFont="1" applyBorder="1"/>
    <xf numFmtId="0" fontId="0" fillId="0" borderId="3" xfId="0" applyBorder="1"/>
    <xf numFmtId="4" fontId="6" fillId="0" borderId="6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4" fontId="6" fillId="0" borderId="10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4" fontId="6" fillId="0" borderId="3" xfId="0" applyNumberFormat="1" applyFont="1" applyBorder="1" applyAlignment="1">
      <alignment horizontal="right"/>
    </xf>
    <xf numFmtId="2" fontId="0" fillId="0" borderId="0" xfId="0" applyNumberFormat="1"/>
    <xf numFmtId="4" fontId="6" fillId="0" borderId="9" xfId="0" applyNumberFormat="1" applyFont="1" applyBorder="1"/>
    <xf numFmtId="0" fontId="0" fillId="0" borderId="8" xfId="0" applyBorder="1"/>
    <xf numFmtId="4" fontId="5" fillId="2" borderId="3" xfId="0" applyNumberFormat="1" applyFont="1" applyFill="1" applyBorder="1" applyAlignment="1">
      <alignment horizontal="right"/>
    </xf>
    <xf numFmtId="0" fontId="4" fillId="3" borderId="0" xfId="0" applyFont="1" applyFill="1"/>
    <xf numFmtId="0" fontId="1" fillId="0" borderId="10" xfId="0" applyFont="1" applyBorder="1" applyAlignment="1">
      <alignment horizontal="center"/>
    </xf>
    <xf numFmtId="4" fontId="6" fillId="0" borderId="5" xfId="0" applyNumberFormat="1" applyFont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" fontId="6" fillId="0" borderId="11" xfId="0" applyNumberFormat="1" applyFont="1" applyBorder="1" applyAlignment="1">
      <alignment horizontal="right"/>
    </xf>
    <xf numFmtId="0" fontId="0" fillId="0" borderId="7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4" fontId="6" fillId="0" borderId="11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5" fillId="2" borderId="10" xfId="0" applyNumberFormat="1" applyFont="1" applyFill="1" applyBorder="1" applyAlignment="1">
      <alignment horizontal="right"/>
    </xf>
    <xf numFmtId="4" fontId="1" fillId="3" borderId="13" xfId="0" applyNumberFormat="1" applyFon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6" fillId="0" borderId="8" xfId="0" applyNumberFormat="1" applyFont="1" applyBorder="1"/>
    <xf numFmtId="4" fontId="5" fillId="2" borderId="8" xfId="0" applyNumberFormat="1" applyFont="1" applyFill="1" applyBorder="1"/>
    <xf numFmtId="0" fontId="2" fillId="0" borderId="3" xfId="0" applyFont="1" applyBorder="1" applyAlignment="1">
      <alignment horizontal="center" wrapText="1"/>
    </xf>
    <xf numFmtId="4" fontId="6" fillId="0" borderId="6" xfId="0" applyNumberFormat="1" applyFont="1" applyBorder="1"/>
    <xf numFmtId="4" fontId="6" fillId="0" borderId="7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0" fontId="0" fillId="3" borderId="8" xfId="0" applyFill="1" applyBorder="1"/>
    <xf numFmtId="0" fontId="6" fillId="0" borderId="10" xfId="0" applyFont="1" applyBorder="1" applyAlignment="1">
      <alignment horizontal="center"/>
    </xf>
    <xf numFmtId="4" fontId="5" fillId="2" borderId="8" xfId="0" applyNumberFormat="1" applyFont="1" applyFill="1" applyBorder="1" applyAlignment="1">
      <alignment horizontal="right"/>
    </xf>
    <xf numFmtId="4" fontId="5" fillId="2" borderId="9" xfId="0" applyNumberFormat="1" applyFont="1" applyFill="1" applyBorder="1" applyAlignment="1">
      <alignment horizontal="right"/>
    </xf>
    <xf numFmtId="4" fontId="5" fillId="2" borderId="11" xfId="0" applyNumberFormat="1" applyFont="1" applyFill="1" applyBorder="1" applyAlignment="1">
      <alignment horizontal="right"/>
    </xf>
    <xf numFmtId="0" fontId="6" fillId="0" borderId="10" xfId="0" applyFont="1" applyBorder="1"/>
    <xf numFmtId="4" fontId="5" fillId="4" borderId="5" xfId="0" applyNumberFormat="1" applyFont="1" applyFill="1" applyBorder="1" applyAlignment="1">
      <alignment horizontal="right"/>
    </xf>
    <xf numFmtId="0" fontId="5" fillId="4" borderId="11" xfId="0" applyFont="1" applyFill="1" applyBorder="1" applyAlignment="1">
      <alignment horizontal="right"/>
    </xf>
    <xf numFmtId="0" fontId="5" fillId="4" borderId="0" xfId="0" applyFont="1" applyFill="1" applyAlignment="1">
      <alignment horizontal="right"/>
    </xf>
    <xf numFmtId="4" fontId="3" fillId="4" borderId="11" xfId="0" applyNumberFormat="1" applyFont="1" applyFill="1" applyBorder="1" applyAlignment="1">
      <alignment horizontal="right"/>
    </xf>
    <xf numFmtId="0" fontId="3" fillId="4" borderId="11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4" fontId="4" fillId="4" borderId="11" xfId="0" applyNumberFormat="1" applyFont="1" applyFill="1" applyBorder="1" applyAlignment="1">
      <alignment horizontal="right"/>
    </xf>
    <xf numFmtId="4" fontId="4" fillId="4" borderId="3" xfId="0" applyNumberFormat="1" applyFont="1" applyFill="1" applyBorder="1"/>
    <xf numFmtId="0" fontId="0" fillId="0" borderId="11" xfId="0" applyBorder="1"/>
    <xf numFmtId="4" fontId="1" fillId="3" borderId="3" xfId="0" applyNumberFormat="1" applyFont="1" applyFill="1" applyBorder="1"/>
    <xf numFmtId="0" fontId="5" fillId="0" borderId="2" xfId="0" applyFont="1" applyBorder="1"/>
    <xf numFmtId="0" fontId="5" fillId="5" borderId="11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4" fontId="6" fillId="4" borderId="5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0" fontId="6" fillId="4" borderId="11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4" fontId="6" fillId="4" borderId="10" xfId="0" applyNumberFormat="1" applyFont="1" applyFill="1" applyBorder="1" applyAlignment="1">
      <alignment horizontal="right"/>
    </xf>
    <xf numFmtId="0" fontId="6" fillId="6" borderId="10" xfId="0" applyFont="1" applyFill="1" applyBorder="1" applyAlignment="1">
      <alignment horizontal="center"/>
    </xf>
    <xf numFmtId="4" fontId="3" fillId="6" borderId="3" xfId="0" applyNumberFormat="1" applyFont="1" applyFill="1" applyBorder="1"/>
    <xf numFmtId="4" fontId="3" fillId="6" borderId="11" xfId="0" applyNumberFormat="1" applyFont="1" applyFill="1" applyBorder="1" applyAlignment="1">
      <alignment horizontal="right"/>
    </xf>
    <xf numFmtId="0" fontId="3" fillId="6" borderId="11" xfId="0" applyFont="1" applyFill="1" applyBorder="1" applyAlignment="1">
      <alignment horizontal="right"/>
    </xf>
    <xf numFmtId="4" fontId="3" fillId="6" borderId="10" xfId="0" applyNumberFormat="1" applyFont="1" applyFill="1" applyBorder="1" applyAlignment="1">
      <alignment horizontal="right"/>
    </xf>
    <xf numFmtId="0" fontId="3" fillId="6" borderId="5" xfId="0" applyFont="1" applyFill="1" applyBorder="1" applyAlignment="1">
      <alignment horizontal="right"/>
    </xf>
    <xf numFmtId="4" fontId="5" fillId="6" borderId="3" xfId="0" applyNumberFormat="1" applyFont="1" applyFill="1" applyBorder="1" applyAlignment="1">
      <alignment horizontal="right"/>
    </xf>
    <xf numFmtId="4" fontId="5" fillId="6" borderId="5" xfId="0" applyNumberFormat="1" applyFont="1" applyFill="1" applyBorder="1" applyAlignment="1">
      <alignment horizontal="right"/>
    </xf>
    <xf numFmtId="4" fontId="5" fillId="6" borderId="8" xfId="0" applyNumberFormat="1" applyFont="1" applyFill="1" applyBorder="1" applyAlignment="1">
      <alignment horizontal="right"/>
    </xf>
    <xf numFmtId="0" fontId="6" fillId="6" borderId="3" xfId="0" applyFont="1" applyFill="1" applyBorder="1"/>
    <xf numFmtId="4" fontId="5" fillId="6" borderId="10" xfId="0" applyNumberFormat="1" applyFont="1" applyFill="1" applyBorder="1" applyAlignment="1">
      <alignment horizontal="right"/>
    </xf>
    <xf numFmtId="0" fontId="5" fillId="6" borderId="11" xfId="0" applyFont="1" applyFill="1" applyBorder="1" applyAlignment="1">
      <alignment horizontal="right"/>
    </xf>
    <xf numFmtId="0" fontId="5" fillId="6" borderId="0" xfId="0" applyFont="1" applyFill="1" applyAlignment="1">
      <alignment horizontal="right"/>
    </xf>
    <xf numFmtId="0" fontId="6" fillId="6" borderId="10" xfId="0" applyFont="1" applyFill="1" applyBorder="1"/>
    <xf numFmtId="0" fontId="5" fillId="6" borderId="3" xfId="0" applyFont="1" applyFill="1" applyBorder="1" applyAlignment="1">
      <alignment horizontal="right"/>
    </xf>
    <xf numFmtId="4" fontId="5" fillId="4" borderId="8" xfId="0" applyNumberFormat="1" applyFont="1" applyFill="1" applyBorder="1" applyAlignment="1">
      <alignment horizontal="right"/>
    </xf>
    <xf numFmtId="4" fontId="5" fillId="4" borderId="9" xfId="0" applyNumberFormat="1" applyFont="1" applyFill="1" applyBorder="1" applyAlignment="1">
      <alignment horizontal="right"/>
    </xf>
    <xf numFmtId="4" fontId="6" fillId="0" borderId="3" xfId="0" applyNumberFormat="1" applyFont="1" applyBorder="1"/>
    <xf numFmtId="4" fontId="3" fillId="6" borderId="3" xfId="0" applyNumberFormat="1" applyFont="1" applyFill="1" applyBorder="1" applyAlignment="1">
      <alignment horizontal="right"/>
    </xf>
    <xf numFmtId="4" fontId="4" fillId="4" borderId="10" xfId="0" applyNumberFormat="1" applyFont="1" applyFill="1" applyBorder="1" applyAlignment="1">
      <alignment horizontal="right"/>
    </xf>
    <xf numFmtId="4" fontId="6" fillId="4" borderId="11" xfId="0" applyNumberFormat="1" applyFont="1" applyFill="1" applyBorder="1" applyAlignment="1">
      <alignment horizontal="right"/>
    </xf>
    <xf numFmtId="4" fontId="4" fillId="4" borderId="3" xfId="0" applyNumberFormat="1" applyFont="1" applyFill="1" applyBorder="1" applyAlignment="1">
      <alignment horizontal="right"/>
    </xf>
    <xf numFmtId="4" fontId="4" fillId="4" borderId="5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center"/>
    </xf>
    <xf numFmtId="4" fontId="6" fillId="0" borderId="10" xfId="0" applyNumberFormat="1" applyFont="1" applyBorder="1"/>
    <xf numFmtId="4" fontId="4" fillId="4" borderId="11" xfId="0" applyNumberFormat="1" applyFont="1" applyFill="1" applyBorder="1"/>
    <xf numFmtId="4" fontId="3" fillId="6" borderId="11" xfId="0" applyNumberFormat="1" applyFont="1" applyFill="1" applyBorder="1"/>
    <xf numFmtId="4" fontId="5" fillId="4" borderId="11" xfId="0" applyNumberFormat="1" applyFont="1" applyFill="1" applyBorder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4" fontId="5" fillId="6" borderId="11" xfId="0" applyNumberFormat="1" applyFont="1" applyFill="1" applyBorder="1" applyAlignment="1">
      <alignment horizontal="right"/>
    </xf>
    <xf numFmtId="4" fontId="5" fillId="2" borderId="5" xfId="0" applyNumberFormat="1" applyFont="1" applyFill="1" applyBorder="1"/>
    <xf numFmtId="4" fontId="5" fillId="2" borderId="5" xfId="0" applyNumberFormat="1" applyFont="1" applyFill="1" applyBorder="1" applyAlignment="1">
      <alignment horizontal="right"/>
    </xf>
    <xf numFmtId="4" fontId="5" fillId="3" borderId="3" xfId="0" applyNumberFormat="1" applyFont="1" applyFill="1" applyBorder="1"/>
    <xf numFmtId="4" fontId="5" fillId="3" borderId="8" xfId="0" applyNumberFormat="1" applyFont="1" applyFill="1" applyBorder="1"/>
    <xf numFmtId="4" fontId="6" fillId="0" borderId="10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4" fontId="6" fillId="0" borderId="11" xfId="0" applyNumberFormat="1" applyFont="1" applyBorder="1"/>
    <xf numFmtId="4" fontId="6" fillId="0" borderId="11" xfId="0" applyNumberFormat="1" applyFont="1" applyBorder="1" applyAlignment="1">
      <alignment horizontal="right"/>
    </xf>
    <xf numFmtId="4" fontId="5" fillId="2" borderId="8" xfId="0" applyNumberFormat="1" applyFont="1" applyFill="1" applyBorder="1" applyAlignment="1">
      <alignment horizontal="right"/>
    </xf>
    <xf numFmtId="4" fontId="5" fillId="2" borderId="10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4" fontId="5" fillId="2" borderId="8" xfId="0" applyNumberFormat="1" applyFont="1" applyFill="1" applyBorder="1" applyAlignment="1">
      <alignment horizontal="right"/>
    </xf>
    <xf numFmtId="4" fontId="5" fillId="2" borderId="9" xfId="0" applyNumberFormat="1" applyFont="1" applyFill="1" applyBorder="1" applyAlignment="1">
      <alignment horizontal="right"/>
    </xf>
    <xf numFmtId="4" fontId="5" fillId="2" borderId="11" xfId="0" applyNumberFormat="1" applyFont="1" applyFill="1" applyBorder="1" applyAlignment="1">
      <alignment horizontal="right"/>
    </xf>
    <xf numFmtId="4" fontId="5" fillId="2" borderId="10" xfId="0" applyNumberFormat="1" applyFont="1" applyFill="1" applyBorder="1" applyAlignment="1">
      <alignment horizontal="right"/>
    </xf>
    <xf numFmtId="4" fontId="5" fillId="2" borderId="5" xfId="0" applyNumberFormat="1" applyFont="1" applyFill="1" applyBorder="1" applyAlignment="1">
      <alignment horizontal="right"/>
    </xf>
    <xf numFmtId="0" fontId="6" fillId="2" borderId="3" xfId="0" applyFont="1" applyFill="1" applyBorder="1"/>
    <xf numFmtId="0" fontId="5" fillId="2" borderId="11" xfId="0" applyFont="1" applyFill="1" applyBorder="1" applyAlignment="1">
      <alignment horizontal="right"/>
    </xf>
    <xf numFmtId="0" fontId="0" fillId="2" borderId="3" xfId="0" applyFill="1" applyBorder="1"/>
    <xf numFmtId="4" fontId="3" fillId="2" borderId="5" xfId="0" applyNumberFormat="1" applyFont="1" applyFill="1" applyBorder="1" applyAlignment="1">
      <alignment horizontal="center"/>
    </xf>
    <xf numFmtId="4" fontId="3" fillId="2" borderId="1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right"/>
    </xf>
    <xf numFmtId="4" fontId="5" fillId="7" borderId="13" xfId="0" applyNumberFormat="1" applyFont="1" applyFill="1" applyBorder="1"/>
    <xf numFmtId="4" fontId="5" fillId="7" borderId="8" xfId="0" applyNumberFormat="1" applyFont="1" applyFill="1" applyBorder="1"/>
    <xf numFmtId="0" fontId="0" fillId="7" borderId="8" xfId="0" applyFill="1" applyBorder="1"/>
    <xf numFmtId="0" fontId="4" fillId="7" borderId="0" xfId="0" applyFont="1" applyFill="1"/>
    <xf numFmtId="4" fontId="1" fillId="7" borderId="13" xfId="0" applyNumberFormat="1" applyFont="1" applyFill="1" applyBorder="1"/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4" fontId="6" fillId="0" borderId="10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4" fontId="5" fillId="7" borderId="10" xfId="0" applyNumberFormat="1" applyFont="1" applyFill="1" applyBorder="1" applyAlignment="1">
      <alignment horizontal="right"/>
    </xf>
    <xf numFmtId="0" fontId="5" fillId="7" borderId="11" xfId="0" applyFont="1" applyFill="1" applyBorder="1" applyAlignment="1">
      <alignment horizontal="right"/>
    </xf>
    <xf numFmtId="4" fontId="5" fillId="7" borderId="6" xfId="0" applyNumberFormat="1" applyFont="1" applyFill="1" applyBorder="1" applyAlignment="1">
      <alignment horizontal="right"/>
    </xf>
    <xf numFmtId="4" fontId="5" fillId="7" borderId="8" xfId="0" applyNumberFormat="1" applyFont="1" applyFill="1" applyBorder="1" applyAlignment="1">
      <alignment horizontal="right"/>
    </xf>
    <xf numFmtId="0" fontId="6" fillId="0" borderId="5" xfId="0" applyFont="1" applyBorder="1"/>
    <xf numFmtId="0" fontId="5" fillId="5" borderId="7" xfId="0" applyFont="1" applyFill="1" applyBorder="1"/>
    <xf numFmtId="0" fontId="5" fillId="5" borderId="1" xfId="0" applyFont="1" applyFill="1" applyBorder="1"/>
    <xf numFmtId="0" fontId="5" fillId="5" borderId="2" xfId="0" applyFont="1" applyFill="1" applyBorder="1"/>
    <xf numFmtId="4" fontId="6" fillId="0" borderId="6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/>
    <xf numFmtId="4" fontId="6" fillId="0" borderId="10" xfId="0" applyNumberFormat="1" applyFont="1" applyBorder="1"/>
    <xf numFmtId="4" fontId="6" fillId="0" borderId="11" xfId="0" applyNumberFormat="1" applyFont="1" applyBorder="1"/>
    <xf numFmtId="4" fontId="6" fillId="0" borderId="1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4" fontId="5" fillId="2" borderId="10" xfId="0" applyNumberFormat="1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5" borderId="10" xfId="0" applyFont="1" applyFill="1" applyBorder="1"/>
    <xf numFmtId="0" fontId="5" fillId="5" borderId="11" xfId="0" applyFont="1" applyFill="1" applyBorder="1"/>
    <xf numFmtId="0" fontId="5" fillId="5" borderId="5" xfId="0" applyFont="1" applyFill="1" applyBorder="1"/>
    <xf numFmtId="4" fontId="5" fillId="2" borderId="11" xfId="0" applyNumberFormat="1" applyFont="1" applyFill="1" applyBorder="1" applyAlignment="1">
      <alignment horizontal="right"/>
    </xf>
    <xf numFmtId="4" fontId="5" fillId="2" borderId="5" xfId="0" applyNumberFormat="1" applyFont="1" applyFill="1" applyBorder="1" applyAlignment="1">
      <alignment horizontal="right"/>
    </xf>
    <xf numFmtId="4" fontId="6" fillId="0" borderId="5" xfId="0" applyNumberFormat="1" applyFont="1" applyBorder="1"/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" fontId="5" fillId="2" borderId="6" xfId="0" applyNumberFormat="1" applyFont="1" applyFill="1" applyBorder="1" applyAlignment="1">
      <alignment horizontal="right"/>
    </xf>
    <xf numFmtId="4" fontId="5" fillId="2" borderId="8" xfId="0" applyNumberFormat="1" applyFont="1" applyFill="1" applyBorder="1" applyAlignment="1">
      <alignment horizontal="right"/>
    </xf>
    <xf numFmtId="4" fontId="5" fillId="2" borderId="9" xfId="0" applyNumberFormat="1" applyFont="1" applyFill="1" applyBorder="1" applyAlignment="1">
      <alignment horizontal="right"/>
    </xf>
    <xf numFmtId="4" fontId="5" fillId="3" borderId="10" xfId="0" applyNumberFormat="1" applyFont="1" applyFill="1" applyBorder="1" applyAlignment="1">
      <alignment horizontal="right"/>
    </xf>
    <xf numFmtId="4" fontId="5" fillId="3" borderId="11" xfId="0" applyNumberFormat="1" applyFont="1" applyFill="1" applyBorder="1" applyAlignment="1">
      <alignment horizontal="right"/>
    </xf>
    <xf numFmtId="0" fontId="1" fillId="7" borderId="11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0" fontId="5" fillId="3" borderId="11" xfId="0" applyFont="1" applyFill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5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36"/>
  <sheetViews>
    <sheetView tabSelected="1" topLeftCell="A40" workbookViewId="0">
      <selection activeCell="Q65" sqref="Q65"/>
    </sheetView>
  </sheetViews>
  <sheetFormatPr defaultRowHeight="15" x14ac:dyDescent="0.25"/>
  <cols>
    <col min="1" max="1" width="7.5703125" customWidth="1"/>
    <col min="5" max="5" width="10.42578125" customWidth="1"/>
    <col min="6" max="6" width="11" customWidth="1"/>
    <col min="7" max="7" width="11.140625" customWidth="1"/>
    <col min="8" max="8" width="10.7109375" hidden="1" customWidth="1"/>
    <col min="9" max="9" width="1.28515625" hidden="1" customWidth="1"/>
    <col min="10" max="10" width="11" customWidth="1"/>
    <col min="11" max="11" width="0.28515625" hidden="1" customWidth="1"/>
    <col min="12" max="12" width="9.140625" hidden="1" customWidth="1"/>
    <col min="13" max="13" width="11.42578125" customWidth="1"/>
    <col min="14" max="14" width="1.7109375" hidden="1" customWidth="1"/>
    <col min="15" max="15" width="4.28515625" hidden="1" customWidth="1"/>
    <col min="16" max="16" width="0.140625" customWidth="1"/>
    <col min="17" max="17" width="13.140625" bestFit="1" customWidth="1"/>
    <col min="18" max="18" width="11.5703125" customWidth="1"/>
  </cols>
  <sheetData>
    <row r="1" spans="1:18" ht="44.25" customHeight="1" x14ac:dyDescent="0.25">
      <c r="A1" s="169" t="s">
        <v>76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4"/>
      <c r="Q1" s="14"/>
      <c r="R1" s="14"/>
    </row>
    <row r="2" spans="1:18" ht="38.25" customHeight="1" x14ac:dyDescent="0.25">
      <c r="A2" s="1" t="s">
        <v>0</v>
      </c>
      <c r="B2" s="187" t="s">
        <v>1</v>
      </c>
      <c r="C2" s="188"/>
      <c r="D2" s="188"/>
      <c r="E2" s="189"/>
      <c r="F2" s="38" t="s">
        <v>73</v>
      </c>
      <c r="G2" s="100" t="s">
        <v>77</v>
      </c>
      <c r="H2" s="38"/>
      <c r="I2" s="38"/>
      <c r="J2" s="190" t="s">
        <v>78</v>
      </c>
      <c r="K2" s="191"/>
      <c r="L2" s="192"/>
      <c r="M2" s="190" t="s">
        <v>79</v>
      </c>
      <c r="N2" s="193"/>
      <c r="O2" s="194"/>
      <c r="P2" s="31"/>
      <c r="Q2" s="37" t="s">
        <v>82</v>
      </c>
      <c r="R2" s="36" t="s">
        <v>83</v>
      </c>
    </row>
    <row r="3" spans="1:18" ht="15" customHeight="1" x14ac:dyDescent="0.25">
      <c r="A3" s="27"/>
      <c r="B3" s="21"/>
      <c r="C3" s="23"/>
      <c r="D3" s="23"/>
      <c r="E3" s="29"/>
      <c r="F3" s="25">
        <v>1</v>
      </c>
      <c r="G3" s="30">
        <v>2</v>
      </c>
      <c r="H3" s="25"/>
      <c r="I3" s="25"/>
      <c r="J3" s="28">
        <v>3</v>
      </c>
      <c r="K3" s="24"/>
      <c r="L3" s="24"/>
      <c r="M3" s="30">
        <v>4</v>
      </c>
      <c r="N3" s="25"/>
      <c r="O3" s="25"/>
      <c r="P3" s="25">
        <v>5</v>
      </c>
      <c r="Q3" s="30">
        <v>5</v>
      </c>
      <c r="R3" s="41">
        <v>6</v>
      </c>
    </row>
    <row r="4" spans="1:18" x14ac:dyDescent="0.25">
      <c r="A4" s="195" t="s">
        <v>2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7"/>
    </row>
    <row r="5" spans="1:18" x14ac:dyDescent="0.25">
      <c r="A5" s="2">
        <v>3121</v>
      </c>
      <c r="B5" s="138" t="s">
        <v>3</v>
      </c>
      <c r="C5" s="139"/>
      <c r="D5" s="139"/>
      <c r="E5" s="140"/>
      <c r="F5" s="15">
        <v>530.9</v>
      </c>
      <c r="G5" s="11">
        <v>540</v>
      </c>
      <c r="H5" s="11"/>
      <c r="I5" s="11"/>
      <c r="J5" s="161">
        <v>540</v>
      </c>
      <c r="K5" s="162"/>
      <c r="L5" s="163"/>
      <c r="M5" s="161">
        <v>530.9</v>
      </c>
      <c r="N5" s="162"/>
      <c r="O5" s="163"/>
      <c r="P5" s="3"/>
      <c r="Q5" s="12">
        <f t="shared" ref="Q5:Q33" si="0">(M5/F5)*100</f>
        <v>100</v>
      </c>
      <c r="R5" s="15">
        <f>(M5/J5)*100</f>
        <v>98.31481481481481</v>
      </c>
    </row>
    <row r="6" spans="1:18" x14ac:dyDescent="0.25">
      <c r="A6" s="2">
        <v>3211</v>
      </c>
      <c r="B6" s="138" t="s">
        <v>4</v>
      </c>
      <c r="C6" s="139"/>
      <c r="D6" s="139"/>
      <c r="E6" s="140"/>
      <c r="F6" s="3">
        <v>4399.6499999999996</v>
      </c>
      <c r="G6" s="11">
        <v>4500</v>
      </c>
      <c r="H6" s="11"/>
      <c r="I6" s="11"/>
      <c r="J6" s="161">
        <v>3650</v>
      </c>
      <c r="K6" s="162"/>
      <c r="L6" s="163"/>
      <c r="M6" s="161">
        <v>3524.25</v>
      </c>
      <c r="N6" s="162"/>
      <c r="O6" s="163"/>
      <c r="P6" s="3"/>
      <c r="Q6" s="12">
        <f t="shared" si="0"/>
        <v>80.102962735672165</v>
      </c>
      <c r="R6" s="15">
        <f t="shared" ref="R6:R50" si="1">(M6/J6)*100</f>
        <v>96.554794520547944</v>
      </c>
    </row>
    <row r="7" spans="1:18" x14ac:dyDescent="0.25">
      <c r="A7" s="2">
        <v>3212</v>
      </c>
      <c r="B7" s="138" t="s">
        <v>5</v>
      </c>
      <c r="C7" s="139"/>
      <c r="D7" s="139"/>
      <c r="E7" s="140"/>
      <c r="F7" s="3">
        <v>32111.35</v>
      </c>
      <c r="G7" s="11">
        <v>31000</v>
      </c>
      <c r="H7" s="11"/>
      <c r="I7" s="11"/>
      <c r="J7" s="161">
        <v>30000</v>
      </c>
      <c r="K7" s="162"/>
      <c r="L7" s="163"/>
      <c r="M7" s="161">
        <v>31986.98</v>
      </c>
      <c r="N7" s="162"/>
      <c r="O7" s="163"/>
      <c r="P7" s="3"/>
      <c r="Q7" s="12">
        <f t="shared" si="0"/>
        <v>99.612691462675969</v>
      </c>
      <c r="R7" s="15">
        <f t="shared" si="1"/>
        <v>106.62326666666667</v>
      </c>
    </row>
    <row r="8" spans="1:18" x14ac:dyDescent="0.25">
      <c r="A8" s="2">
        <v>3213</v>
      </c>
      <c r="B8" s="138" t="s">
        <v>6</v>
      </c>
      <c r="C8" s="139"/>
      <c r="D8" s="139"/>
      <c r="E8" s="140"/>
      <c r="F8" s="3">
        <v>416.55</v>
      </c>
      <c r="G8" s="11">
        <v>500</v>
      </c>
      <c r="H8" s="11"/>
      <c r="I8" s="11"/>
      <c r="J8" s="161">
        <v>300</v>
      </c>
      <c r="K8" s="162"/>
      <c r="L8" s="163"/>
      <c r="M8" s="161">
        <v>315.02999999999997</v>
      </c>
      <c r="N8" s="162"/>
      <c r="O8" s="163"/>
      <c r="P8" s="3"/>
      <c r="Q8" s="12">
        <f t="shared" si="0"/>
        <v>75.628375945264665</v>
      </c>
      <c r="R8" s="15">
        <f t="shared" si="1"/>
        <v>105.00999999999998</v>
      </c>
    </row>
    <row r="9" spans="1:18" x14ac:dyDescent="0.25">
      <c r="A9" s="2">
        <v>3214</v>
      </c>
      <c r="B9" s="138" t="s">
        <v>7</v>
      </c>
      <c r="C9" s="139"/>
      <c r="D9" s="139"/>
      <c r="E9" s="140"/>
      <c r="F9" s="3">
        <v>203.5</v>
      </c>
      <c r="G9" s="11">
        <v>250</v>
      </c>
      <c r="H9" s="11"/>
      <c r="I9" s="11"/>
      <c r="J9" s="161">
        <v>350</v>
      </c>
      <c r="K9" s="162"/>
      <c r="L9" s="163"/>
      <c r="M9" s="161">
        <v>336</v>
      </c>
      <c r="N9" s="162"/>
      <c r="O9" s="163"/>
      <c r="P9" s="3"/>
      <c r="Q9" s="12">
        <f t="shared" si="0"/>
        <v>165.11056511056509</v>
      </c>
      <c r="R9" s="15">
        <v>0</v>
      </c>
    </row>
    <row r="10" spans="1:18" x14ac:dyDescent="0.25">
      <c r="A10" s="2">
        <v>3221</v>
      </c>
      <c r="B10" s="138" t="s">
        <v>8</v>
      </c>
      <c r="C10" s="139"/>
      <c r="D10" s="139"/>
      <c r="E10" s="140"/>
      <c r="F10" s="15">
        <v>13280.59</v>
      </c>
      <c r="G10" s="11">
        <v>12000</v>
      </c>
      <c r="H10" s="10"/>
      <c r="I10" s="10"/>
      <c r="J10" s="161">
        <v>12000</v>
      </c>
      <c r="K10" s="162"/>
      <c r="L10" s="163"/>
      <c r="M10" s="161">
        <v>13100.89</v>
      </c>
      <c r="N10" s="162"/>
      <c r="O10" s="163"/>
      <c r="P10" s="3"/>
      <c r="Q10" s="12">
        <f t="shared" si="0"/>
        <v>98.646897464645761</v>
      </c>
      <c r="R10" s="15">
        <f t="shared" si="1"/>
        <v>109.17408333333334</v>
      </c>
    </row>
    <row r="11" spans="1:18" x14ac:dyDescent="0.25">
      <c r="A11" s="2">
        <v>3222</v>
      </c>
      <c r="B11" s="146" t="s">
        <v>31</v>
      </c>
      <c r="C11" s="147"/>
      <c r="D11" s="147"/>
      <c r="E11" s="157"/>
      <c r="F11" s="13">
        <v>336.46</v>
      </c>
      <c r="G11" s="26">
        <v>300</v>
      </c>
      <c r="H11" s="26"/>
      <c r="I11" s="26"/>
      <c r="J11" s="141">
        <v>500</v>
      </c>
      <c r="K11" s="168"/>
      <c r="L11" s="3"/>
      <c r="M11" s="166">
        <v>541.17999999999995</v>
      </c>
      <c r="N11" s="167"/>
      <c r="O11" s="186"/>
      <c r="P11" s="22"/>
      <c r="Q11" s="12">
        <f t="shared" si="0"/>
        <v>160.84527135469298</v>
      </c>
      <c r="R11" s="15">
        <f t="shared" si="1"/>
        <v>108.236</v>
      </c>
    </row>
    <row r="12" spans="1:18" x14ac:dyDescent="0.25">
      <c r="A12" s="2">
        <v>3223</v>
      </c>
      <c r="B12" s="138" t="s">
        <v>9</v>
      </c>
      <c r="C12" s="139"/>
      <c r="D12" s="139"/>
      <c r="E12" s="140"/>
      <c r="F12" s="3">
        <v>25968.66</v>
      </c>
      <c r="G12" s="11">
        <v>29850</v>
      </c>
      <c r="H12" s="11"/>
      <c r="I12" s="11"/>
      <c r="J12" s="161">
        <v>30000</v>
      </c>
      <c r="K12" s="162"/>
      <c r="L12" s="163"/>
      <c r="M12" s="161">
        <v>28193.87</v>
      </c>
      <c r="N12" s="162"/>
      <c r="O12" s="163"/>
      <c r="P12" s="3"/>
      <c r="Q12" s="12">
        <f t="shared" si="0"/>
        <v>108.56882873432822</v>
      </c>
      <c r="R12" s="15">
        <f t="shared" si="1"/>
        <v>93.979566666666656</v>
      </c>
    </row>
    <row r="13" spans="1:18" x14ac:dyDescent="0.25">
      <c r="A13" s="2">
        <v>3224</v>
      </c>
      <c r="B13" s="138" t="s">
        <v>10</v>
      </c>
      <c r="C13" s="139"/>
      <c r="D13" s="139"/>
      <c r="E13" s="140"/>
      <c r="F13" s="3">
        <v>0</v>
      </c>
      <c r="G13" s="11">
        <v>0</v>
      </c>
      <c r="H13" s="11"/>
      <c r="I13" s="11"/>
      <c r="J13" s="161">
        <v>0</v>
      </c>
      <c r="K13" s="162"/>
      <c r="L13" s="163"/>
      <c r="M13" s="161">
        <v>0</v>
      </c>
      <c r="N13" s="162"/>
      <c r="O13" s="163"/>
      <c r="P13" s="3"/>
      <c r="Q13" s="12">
        <v>0</v>
      </c>
      <c r="R13" s="15">
        <v>0</v>
      </c>
    </row>
    <row r="14" spans="1:18" x14ac:dyDescent="0.25">
      <c r="A14" s="2">
        <v>3225</v>
      </c>
      <c r="B14" s="138" t="s">
        <v>11</v>
      </c>
      <c r="C14" s="139"/>
      <c r="D14" s="139"/>
      <c r="E14" s="140"/>
      <c r="F14" s="3">
        <v>1685.21</v>
      </c>
      <c r="G14" s="11">
        <v>1000</v>
      </c>
      <c r="H14" s="11"/>
      <c r="I14" s="11"/>
      <c r="J14" s="161">
        <v>1000</v>
      </c>
      <c r="K14" s="162"/>
      <c r="L14" s="163"/>
      <c r="M14" s="161">
        <v>577.75</v>
      </c>
      <c r="N14" s="162"/>
      <c r="O14" s="163"/>
      <c r="P14" s="3"/>
      <c r="Q14" s="12">
        <f t="shared" si="0"/>
        <v>34.283561099210189</v>
      </c>
      <c r="R14" s="15">
        <f t="shared" si="1"/>
        <v>57.774999999999999</v>
      </c>
    </row>
    <row r="15" spans="1:18" x14ac:dyDescent="0.25">
      <c r="A15" s="2">
        <v>3227</v>
      </c>
      <c r="B15" s="138" t="s">
        <v>12</v>
      </c>
      <c r="C15" s="139"/>
      <c r="D15" s="139"/>
      <c r="E15" s="140"/>
      <c r="F15" s="3">
        <v>241.02</v>
      </c>
      <c r="G15" s="11">
        <v>300</v>
      </c>
      <c r="H15" s="11"/>
      <c r="I15" s="11"/>
      <c r="J15" s="161">
        <v>1000</v>
      </c>
      <c r="K15" s="162"/>
      <c r="L15" s="163"/>
      <c r="M15" s="161">
        <v>919.58</v>
      </c>
      <c r="N15" s="162"/>
      <c r="O15" s="163"/>
      <c r="P15" s="3"/>
      <c r="Q15" s="12">
        <f t="shared" si="0"/>
        <v>381.53680192515145</v>
      </c>
      <c r="R15" s="15">
        <f t="shared" si="1"/>
        <v>91.958000000000013</v>
      </c>
    </row>
    <row r="16" spans="1:18" x14ac:dyDescent="0.25">
      <c r="A16" s="2">
        <v>3231</v>
      </c>
      <c r="B16" s="138" t="s">
        <v>13</v>
      </c>
      <c r="C16" s="139"/>
      <c r="D16" s="139"/>
      <c r="E16" s="140"/>
      <c r="F16" s="3">
        <v>1946.49</v>
      </c>
      <c r="G16" s="11">
        <v>1800</v>
      </c>
      <c r="H16" s="11"/>
      <c r="I16" s="11"/>
      <c r="J16" s="161">
        <v>2200</v>
      </c>
      <c r="K16" s="162"/>
      <c r="L16" s="163"/>
      <c r="M16" s="161">
        <v>2292.59</v>
      </c>
      <c r="N16" s="162"/>
      <c r="O16" s="163"/>
      <c r="P16" s="3"/>
      <c r="Q16" s="12">
        <f t="shared" si="0"/>
        <v>117.78072325056898</v>
      </c>
      <c r="R16" s="15">
        <f t="shared" si="1"/>
        <v>104.20863636363637</v>
      </c>
    </row>
    <row r="17" spans="1:18" x14ac:dyDescent="0.25">
      <c r="A17" s="2">
        <v>3232</v>
      </c>
      <c r="B17" s="138" t="s">
        <v>56</v>
      </c>
      <c r="C17" s="139"/>
      <c r="D17" s="139"/>
      <c r="E17" s="140"/>
      <c r="F17" s="3">
        <v>0</v>
      </c>
      <c r="G17" s="11">
        <v>0</v>
      </c>
      <c r="H17" s="11"/>
      <c r="I17" s="11"/>
      <c r="J17" s="161">
        <v>0</v>
      </c>
      <c r="K17" s="162"/>
      <c r="L17" s="163"/>
      <c r="M17" s="161">
        <v>0</v>
      </c>
      <c r="N17" s="162"/>
      <c r="O17" s="163"/>
      <c r="P17" s="3"/>
      <c r="Q17" s="12">
        <v>0</v>
      </c>
      <c r="R17" s="15">
        <v>0</v>
      </c>
    </row>
    <row r="18" spans="1:18" x14ac:dyDescent="0.25">
      <c r="A18" s="2">
        <v>3233</v>
      </c>
      <c r="B18" s="138" t="s">
        <v>14</v>
      </c>
      <c r="C18" s="139"/>
      <c r="D18" s="139"/>
      <c r="E18" s="140"/>
      <c r="F18" s="3">
        <v>760.2</v>
      </c>
      <c r="G18" s="11">
        <v>300</v>
      </c>
      <c r="H18" s="11"/>
      <c r="I18" s="11"/>
      <c r="J18" s="141">
        <v>500</v>
      </c>
      <c r="K18" s="168"/>
      <c r="L18" s="142"/>
      <c r="M18" s="161">
        <v>977.5</v>
      </c>
      <c r="N18" s="162"/>
      <c r="O18" s="163"/>
      <c r="P18" s="3"/>
      <c r="Q18" s="12">
        <f t="shared" si="0"/>
        <v>128.58458300447251</v>
      </c>
      <c r="R18" s="15">
        <f t="shared" si="1"/>
        <v>195.5</v>
      </c>
    </row>
    <row r="19" spans="1:18" x14ac:dyDescent="0.25">
      <c r="A19" s="2">
        <v>3234</v>
      </c>
      <c r="B19" s="138" t="s">
        <v>15</v>
      </c>
      <c r="C19" s="139"/>
      <c r="D19" s="139"/>
      <c r="E19" s="140"/>
      <c r="F19" s="3">
        <v>9652.0300000000007</v>
      </c>
      <c r="G19" s="11">
        <v>9000</v>
      </c>
      <c r="H19" s="11"/>
      <c r="I19" s="11"/>
      <c r="J19" s="161">
        <v>10000</v>
      </c>
      <c r="K19" s="162"/>
      <c r="L19" s="163"/>
      <c r="M19" s="161">
        <v>9814.19</v>
      </c>
      <c r="N19" s="162"/>
      <c r="O19" s="163"/>
      <c r="P19" s="3"/>
      <c r="Q19" s="12">
        <f t="shared" si="0"/>
        <v>101.68006108559547</v>
      </c>
      <c r="R19" s="15">
        <f t="shared" si="1"/>
        <v>98.141900000000007</v>
      </c>
    </row>
    <row r="20" spans="1:18" x14ac:dyDescent="0.25">
      <c r="A20" s="2">
        <v>3235</v>
      </c>
      <c r="B20" s="138" t="s">
        <v>16</v>
      </c>
      <c r="C20" s="139"/>
      <c r="D20" s="139"/>
      <c r="E20" s="140"/>
      <c r="F20" s="3">
        <v>777.85</v>
      </c>
      <c r="G20" s="11">
        <v>800</v>
      </c>
      <c r="H20" s="11"/>
      <c r="I20" s="11"/>
      <c r="J20" s="161">
        <v>800</v>
      </c>
      <c r="K20" s="162"/>
      <c r="L20" s="163"/>
      <c r="M20" s="161">
        <v>650.1</v>
      </c>
      <c r="N20" s="162"/>
      <c r="O20" s="163"/>
      <c r="P20" s="3"/>
      <c r="Q20" s="12">
        <f t="shared" si="0"/>
        <v>83.576525036960859</v>
      </c>
      <c r="R20" s="15">
        <f t="shared" si="1"/>
        <v>81.262500000000003</v>
      </c>
    </row>
    <row r="21" spans="1:18" x14ac:dyDescent="0.25">
      <c r="A21" s="2">
        <v>3236</v>
      </c>
      <c r="B21" s="138" t="s">
        <v>17</v>
      </c>
      <c r="C21" s="139"/>
      <c r="D21" s="139"/>
      <c r="E21" s="140"/>
      <c r="F21" s="3">
        <v>2707.42</v>
      </c>
      <c r="G21" s="11">
        <v>2800</v>
      </c>
      <c r="H21" s="11"/>
      <c r="I21" s="11"/>
      <c r="J21" s="161">
        <v>3100</v>
      </c>
      <c r="K21" s="162"/>
      <c r="L21" s="163"/>
      <c r="M21" s="161">
        <v>3071.39</v>
      </c>
      <c r="N21" s="162"/>
      <c r="O21" s="163"/>
      <c r="P21" s="3"/>
      <c r="Q21" s="12">
        <f t="shared" si="0"/>
        <v>113.44342584453095</v>
      </c>
      <c r="R21" s="15">
        <f t="shared" si="1"/>
        <v>99.077096774193535</v>
      </c>
    </row>
    <row r="22" spans="1:18" x14ac:dyDescent="0.25">
      <c r="A22" s="2">
        <v>3237</v>
      </c>
      <c r="B22" s="138" t="s">
        <v>18</v>
      </c>
      <c r="C22" s="139"/>
      <c r="D22" s="139"/>
      <c r="E22" s="140"/>
      <c r="F22" s="3">
        <v>1507.74</v>
      </c>
      <c r="G22" s="11">
        <v>1000</v>
      </c>
      <c r="H22" s="11"/>
      <c r="I22" s="11"/>
      <c r="J22" s="161">
        <v>1000</v>
      </c>
      <c r="K22" s="162"/>
      <c r="L22" s="163"/>
      <c r="M22" s="161">
        <v>1409.74</v>
      </c>
      <c r="N22" s="162"/>
      <c r="O22" s="163"/>
      <c r="P22" s="3"/>
      <c r="Q22" s="12">
        <f t="shared" si="0"/>
        <v>93.500205605741044</v>
      </c>
      <c r="R22" s="15">
        <f t="shared" si="1"/>
        <v>140.97399999999999</v>
      </c>
    </row>
    <row r="23" spans="1:18" x14ac:dyDescent="0.25">
      <c r="A23" s="2">
        <v>3238</v>
      </c>
      <c r="B23" s="138" t="s">
        <v>19</v>
      </c>
      <c r="C23" s="139"/>
      <c r="D23" s="139"/>
      <c r="E23" s="140"/>
      <c r="F23" s="3">
        <v>2663.29</v>
      </c>
      <c r="G23" s="11">
        <v>3000</v>
      </c>
      <c r="H23" s="11"/>
      <c r="I23" s="11"/>
      <c r="J23" s="161">
        <v>2500</v>
      </c>
      <c r="K23" s="162"/>
      <c r="L23" s="163"/>
      <c r="M23" s="161">
        <v>2686.99</v>
      </c>
      <c r="N23" s="162"/>
      <c r="O23" s="163"/>
      <c r="P23" s="3"/>
      <c r="Q23" s="12">
        <f t="shared" si="0"/>
        <v>100.88987680650622</v>
      </c>
      <c r="R23" s="15">
        <f t="shared" si="1"/>
        <v>107.47959999999999</v>
      </c>
    </row>
    <row r="24" spans="1:18" x14ac:dyDescent="0.25">
      <c r="A24" s="2">
        <v>3239</v>
      </c>
      <c r="B24" s="132" t="s">
        <v>20</v>
      </c>
      <c r="C24" s="133"/>
      <c r="D24" s="133"/>
      <c r="E24" s="134"/>
      <c r="F24" s="3">
        <v>2097.87</v>
      </c>
      <c r="G24" s="11">
        <v>2500</v>
      </c>
      <c r="H24" s="11"/>
      <c r="I24" s="11"/>
      <c r="J24" s="161">
        <v>2500</v>
      </c>
      <c r="K24" s="162"/>
      <c r="L24" s="163"/>
      <c r="M24" s="161">
        <v>2585.58</v>
      </c>
      <c r="N24" s="162"/>
      <c r="O24" s="163"/>
      <c r="P24" s="3"/>
      <c r="Q24" s="12">
        <f t="shared" si="0"/>
        <v>123.24786569234509</v>
      </c>
      <c r="R24" s="15">
        <f t="shared" si="1"/>
        <v>103.42320000000001</v>
      </c>
    </row>
    <row r="25" spans="1:18" x14ac:dyDescent="0.25">
      <c r="A25" s="2">
        <v>3241</v>
      </c>
      <c r="B25" s="138" t="s">
        <v>21</v>
      </c>
      <c r="C25" s="139"/>
      <c r="D25" s="139"/>
      <c r="E25" s="140"/>
      <c r="F25" s="3">
        <v>211.35</v>
      </c>
      <c r="G25" s="11">
        <v>150</v>
      </c>
      <c r="H25" s="11"/>
      <c r="I25" s="11"/>
      <c r="J25" s="161">
        <v>150</v>
      </c>
      <c r="K25" s="162"/>
      <c r="L25" s="163"/>
      <c r="M25" s="161">
        <v>129.43</v>
      </c>
      <c r="N25" s="162"/>
      <c r="O25" s="163"/>
      <c r="P25" s="3"/>
      <c r="Q25" s="12">
        <f t="shared" si="0"/>
        <v>61.239649869884083</v>
      </c>
      <c r="R25" s="15">
        <f t="shared" si="1"/>
        <v>86.286666666666662</v>
      </c>
    </row>
    <row r="26" spans="1:18" x14ac:dyDescent="0.25">
      <c r="A26" s="2">
        <v>3292</v>
      </c>
      <c r="B26" s="138" t="s">
        <v>22</v>
      </c>
      <c r="C26" s="139"/>
      <c r="D26" s="139"/>
      <c r="E26" s="140"/>
      <c r="F26" s="3">
        <v>0</v>
      </c>
      <c r="G26" s="11">
        <v>200</v>
      </c>
      <c r="H26" s="11"/>
      <c r="I26" s="11"/>
      <c r="J26" s="161">
        <v>0</v>
      </c>
      <c r="K26" s="162"/>
      <c r="L26" s="163"/>
      <c r="M26" s="161">
        <v>0</v>
      </c>
      <c r="N26" s="162"/>
      <c r="O26" s="163"/>
      <c r="P26" s="3"/>
      <c r="Q26" s="12">
        <v>0</v>
      </c>
      <c r="R26" s="15">
        <v>0</v>
      </c>
    </row>
    <row r="27" spans="1:18" x14ac:dyDescent="0.25">
      <c r="A27" s="2">
        <v>3293</v>
      </c>
      <c r="B27" s="138" t="s">
        <v>23</v>
      </c>
      <c r="C27" s="139"/>
      <c r="D27" s="139"/>
      <c r="E27" s="140"/>
      <c r="F27" s="3">
        <v>1005.24</v>
      </c>
      <c r="G27" s="11">
        <v>800</v>
      </c>
      <c r="H27" s="11"/>
      <c r="I27" s="11"/>
      <c r="J27" s="161">
        <v>800</v>
      </c>
      <c r="K27" s="162"/>
      <c r="L27" s="163"/>
      <c r="M27" s="161">
        <v>649.33000000000004</v>
      </c>
      <c r="N27" s="162"/>
      <c r="O27" s="163"/>
      <c r="P27" s="3"/>
      <c r="Q27" s="12">
        <f t="shared" si="0"/>
        <v>64.594524690621142</v>
      </c>
      <c r="R27" s="15">
        <f t="shared" si="1"/>
        <v>81.166250000000005</v>
      </c>
    </row>
    <row r="28" spans="1:18" x14ac:dyDescent="0.25">
      <c r="A28" s="2">
        <v>3294</v>
      </c>
      <c r="B28" s="138" t="s">
        <v>24</v>
      </c>
      <c r="C28" s="139"/>
      <c r="D28" s="139"/>
      <c r="E28" s="140"/>
      <c r="F28" s="3">
        <v>175</v>
      </c>
      <c r="G28" s="11">
        <v>200</v>
      </c>
      <c r="H28" s="11"/>
      <c r="I28" s="11"/>
      <c r="J28" s="161">
        <v>200</v>
      </c>
      <c r="K28" s="162"/>
      <c r="L28" s="163"/>
      <c r="M28" s="161">
        <v>180</v>
      </c>
      <c r="N28" s="162"/>
      <c r="O28" s="163"/>
      <c r="P28" s="3"/>
      <c r="Q28" s="12">
        <f t="shared" si="0"/>
        <v>102.85714285714285</v>
      </c>
      <c r="R28" s="15">
        <f t="shared" si="1"/>
        <v>90</v>
      </c>
    </row>
    <row r="29" spans="1:18" x14ac:dyDescent="0.25">
      <c r="A29" s="2">
        <v>3295</v>
      </c>
      <c r="B29" s="138" t="s">
        <v>25</v>
      </c>
      <c r="C29" s="139"/>
      <c r="D29" s="139"/>
      <c r="E29" s="140"/>
      <c r="F29" s="3">
        <v>365.71</v>
      </c>
      <c r="G29" s="11">
        <v>300</v>
      </c>
      <c r="H29" s="11"/>
      <c r="I29" s="11"/>
      <c r="J29" s="161">
        <v>0</v>
      </c>
      <c r="K29" s="162"/>
      <c r="L29" s="163"/>
      <c r="M29" s="161">
        <v>47</v>
      </c>
      <c r="N29" s="162"/>
      <c r="O29" s="163"/>
      <c r="P29" s="3"/>
      <c r="Q29" s="12">
        <v>0</v>
      </c>
      <c r="R29" s="15">
        <v>0</v>
      </c>
    </row>
    <row r="30" spans="1:18" x14ac:dyDescent="0.25">
      <c r="A30" s="2">
        <v>3296</v>
      </c>
      <c r="B30" s="138" t="s">
        <v>26</v>
      </c>
      <c r="C30" s="139"/>
      <c r="D30" s="139"/>
      <c r="E30" s="140"/>
      <c r="F30" s="3">
        <v>0</v>
      </c>
      <c r="G30" s="11">
        <v>0</v>
      </c>
      <c r="H30" s="11"/>
      <c r="I30" s="11"/>
      <c r="J30" s="161">
        <v>0</v>
      </c>
      <c r="K30" s="162"/>
      <c r="L30" s="163"/>
      <c r="M30" s="161">
        <v>0</v>
      </c>
      <c r="N30" s="162"/>
      <c r="O30" s="163"/>
      <c r="P30" s="3"/>
      <c r="Q30" s="12">
        <v>0</v>
      </c>
      <c r="R30" s="15">
        <v>0</v>
      </c>
    </row>
    <row r="31" spans="1:18" x14ac:dyDescent="0.25">
      <c r="A31" s="2">
        <v>3299</v>
      </c>
      <c r="B31" s="138" t="s">
        <v>27</v>
      </c>
      <c r="C31" s="139"/>
      <c r="D31" s="139"/>
      <c r="E31" s="140"/>
      <c r="F31" s="3">
        <v>438.5</v>
      </c>
      <c r="G31" s="11">
        <v>400</v>
      </c>
      <c r="H31" s="11"/>
      <c r="I31" s="11"/>
      <c r="J31" s="161">
        <v>400</v>
      </c>
      <c r="K31" s="162"/>
      <c r="L31" s="163"/>
      <c r="M31" s="161">
        <v>296.36</v>
      </c>
      <c r="N31" s="162"/>
      <c r="O31" s="163"/>
      <c r="P31" s="3"/>
      <c r="Q31" s="12">
        <f t="shared" si="0"/>
        <v>67.584948688711521</v>
      </c>
      <c r="R31" s="15">
        <f t="shared" si="1"/>
        <v>74.09</v>
      </c>
    </row>
    <row r="32" spans="1:18" x14ac:dyDescent="0.25">
      <c r="A32" s="2">
        <v>3431</v>
      </c>
      <c r="B32" s="138" t="s">
        <v>28</v>
      </c>
      <c r="C32" s="139"/>
      <c r="D32" s="139"/>
      <c r="E32" s="140"/>
      <c r="F32" s="3">
        <v>0</v>
      </c>
      <c r="G32" s="11">
        <v>0</v>
      </c>
      <c r="H32" s="11"/>
      <c r="I32" s="11"/>
      <c r="J32" s="161">
        <v>0</v>
      </c>
      <c r="K32" s="162"/>
      <c r="L32" s="163"/>
      <c r="M32" s="161">
        <v>0</v>
      </c>
      <c r="N32" s="162"/>
      <c r="O32" s="163"/>
      <c r="P32" s="3"/>
      <c r="Q32" s="12">
        <v>0</v>
      </c>
      <c r="R32" s="15">
        <v>0</v>
      </c>
    </row>
    <row r="33" spans="1:18" x14ac:dyDescent="0.25">
      <c r="A33" s="2">
        <v>3433</v>
      </c>
      <c r="B33" s="138" t="s">
        <v>29</v>
      </c>
      <c r="C33" s="139"/>
      <c r="D33" s="139"/>
      <c r="E33" s="140"/>
      <c r="F33" s="3">
        <v>1.45</v>
      </c>
      <c r="G33" s="11">
        <v>10</v>
      </c>
      <c r="H33" s="11"/>
      <c r="I33" s="11"/>
      <c r="J33" s="161">
        <v>10</v>
      </c>
      <c r="K33" s="162"/>
      <c r="L33" s="163"/>
      <c r="M33" s="161">
        <v>0.26</v>
      </c>
      <c r="N33" s="162"/>
      <c r="O33" s="163"/>
      <c r="P33" s="3"/>
      <c r="Q33" s="12">
        <f t="shared" si="0"/>
        <v>17.931034482758623</v>
      </c>
      <c r="R33" s="15">
        <f t="shared" si="1"/>
        <v>2.6</v>
      </c>
    </row>
    <row r="34" spans="1:18" x14ac:dyDescent="0.25">
      <c r="A34" s="2">
        <v>3434</v>
      </c>
      <c r="B34" s="138" t="s">
        <v>30</v>
      </c>
      <c r="C34" s="139"/>
      <c r="D34" s="139"/>
      <c r="E34" s="140"/>
      <c r="F34" s="3">
        <v>0</v>
      </c>
      <c r="G34" s="11">
        <v>0</v>
      </c>
      <c r="H34" s="11"/>
      <c r="I34" s="11"/>
      <c r="J34" s="161">
        <v>0</v>
      </c>
      <c r="K34" s="162"/>
      <c r="L34" s="163"/>
      <c r="M34" s="141">
        <v>0</v>
      </c>
      <c r="N34" s="168"/>
      <c r="O34" s="142"/>
      <c r="P34" s="3"/>
      <c r="Q34" s="12">
        <v>0</v>
      </c>
      <c r="R34" s="15">
        <v>0</v>
      </c>
    </row>
    <row r="35" spans="1:18" x14ac:dyDescent="0.25">
      <c r="A35" s="65"/>
      <c r="B35" s="178" t="s">
        <v>58</v>
      </c>
      <c r="C35" s="179"/>
      <c r="D35" s="179"/>
      <c r="E35" s="180"/>
      <c r="F35" s="103">
        <f>SUM(F5:F34)</f>
        <v>103484.03000000001</v>
      </c>
      <c r="G35" s="103">
        <f>SUM(G5:G34)</f>
        <v>103500</v>
      </c>
      <c r="H35" s="113"/>
      <c r="I35" s="113"/>
      <c r="J35" s="175">
        <f>SUM(J5:J34)</f>
        <v>103500</v>
      </c>
      <c r="K35" s="184"/>
      <c r="L35" s="185"/>
      <c r="M35" s="175">
        <f>SUM(M5:M34)</f>
        <v>104816.89</v>
      </c>
      <c r="N35" s="184"/>
      <c r="O35" s="185"/>
      <c r="P35" s="115"/>
      <c r="Q35" s="114">
        <f>(M35/F35)*100</f>
        <v>101.28798617525814</v>
      </c>
      <c r="R35" s="19">
        <f>(M35/J35)*100</f>
        <v>101.27235748792272</v>
      </c>
    </row>
    <row r="36" spans="1:18" x14ac:dyDescent="0.25">
      <c r="A36" s="8">
        <v>67111</v>
      </c>
      <c r="B36" s="132" t="s">
        <v>84</v>
      </c>
      <c r="C36" s="133"/>
      <c r="D36" s="133"/>
      <c r="E36" s="134"/>
      <c r="F36" s="67">
        <v>103770.77</v>
      </c>
      <c r="G36" s="67">
        <v>103500</v>
      </c>
      <c r="H36" s="67"/>
      <c r="I36" s="67"/>
      <c r="J36" s="68">
        <v>103500</v>
      </c>
      <c r="K36" s="69"/>
      <c r="L36" s="69"/>
      <c r="M36" s="67">
        <v>107043.5</v>
      </c>
      <c r="N36" s="69"/>
      <c r="O36" s="69"/>
      <c r="P36" s="70"/>
      <c r="Q36" s="68">
        <v>0</v>
      </c>
      <c r="R36" s="67">
        <f t="shared" ref="R36" si="2">(M36/J36)*100</f>
        <v>103.42367149758454</v>
      </c>
    </row>
    <row r="37" spans="1:18" x14ac:dyDescent="0.25">
      <c r="A37" s="85"/>
      <c r="B37" s="143" t="s">
        <v>61</v>
      </c>
      <c r="C37" s="144"/>
      <c r="D37" s="144"/>
      <c r="E37" s="145"/>
      <c r="F37" s="79">
        <f>F36</f>
        <v>103770.77</v>
      </c>
      <c r="G37" s="79">
        <f>G36</f>
        <v>103500</v>
      </c>
      <c r="H37" s="79"/>
      <c r="I37" s="79"/>
      <c r="J37" s="78">
        <f>J36</f>
        <v>103500</v>
      </c>
      <c r="K37" s="83"/>
      <c r="L37" s="83"/>
      <c r="M37" s="79">
        <f>M36</f>
        <v>107043.5</v>
      </c>
      <c r="N37" s="83"/>
      <c r="O37" s="83"/>
      <c r="P37" s="86"/>
      <c r="Q37" s="78">
        <f>(M37/F37)*100</f>
        <v>103.15380718481705</v>
      </c>
      <c r="R37" s="79">
        <f>(M37/J37)*100</f>
        <v>103.42367149758454</v>
      </c>
    </row>
    <row r="38" spans="1:18" x14ac:dyDescent="0.25">
      <c r="A38" s="181" t="s">
        <v>32</v>
      </c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3"/>
    </row>
    <row r="39" spans="1:18" x14ac:dyDescent="0.25">
      <c r="A39" s="2">
        <v>3221</v>
      </c>
      <c r="B39" s="138" t="s">
        <v>8</v>
      </c>
      <c r="C39" s="139"/>
      <c r="D39" s="139"/>
      <c r="E39" s="140"/>
      <c r="F39" s="3">
        <v>792.5</v>
      </c>
      <c r="G39" s="11">
        <v>700</v>
      </c>
      <c r="H39" s="11"/>
      <c r="I39" s="11"/>
      <c r="J39" s="141">
        <v>800</v>
      </c>
      <c r="K39" s="142"/>
      <c r="L39" s="4">
        <f t="shared" ref="L39:L47" si="3">SUM(J39)</f>
        <v>800</v>
      </c>
      <c r="M39" s="15">
        <v>697.5</v>
      </c>
      <c r="N39" s="15"/>
      <c r="O39" s="5">
        <f t="shared" ref="O39:O47" si="4">SUM(M39)</f>
        <v>697.5</v>
      </c>
      <c r="P39" s="5"/>
      <c r="Q39" s="3">
        <f t="shared" ref="Q39:Q47" si="5">(M39/F39)*100</f>
        <v>88.012618296529965</v>
      </c>
      <c r="R39" s="15">
        <f t="shared" si="1"/>
        <v>87.1875</v>
      </c>
    </row>
    <row r="40" spans="1:18" x14ac:dyDescent="0.25">
      <c r="A40" s="2">
        <v>3225</v>
      </c>
      <c r="B40" s="138" t="s">
        <v>11</v>
      </c>
      <c r="C40" s="139"/>
      <c r="D40" s="139"/>
      <c r="E40" s="140"/>
      <c r="F40" s="3">
        <v>0</v>
      </c>
      <c r="G40" s="11">
        <v>200</v>
      </c>
      <c r="H40" s="11"/>
      <c r="I40" s="11"/>
      <c r="J40" s="141">
        <v>200</v>
      </c>
      <c r="K40" s="142"/>
      <c r="L40" s="4">
        <f t="shared" si="3"/>
        <v>200</v>
      </c>
      <c r="M40" s="15">
        <v>0</v>
      </c>
      <c r="N40" s="15"/>
      <c r="O40" s="5">
        <f t="shared" si="4"/>
        <v>0</v>
      </c>
      <c r="P40" s="32"/>
      <c r="Q40" s="3">
        <v>0</v>
      </c>
      <c r="R40" s="15">
        <f t="shared" si="1"/>
        <v>0</v>
      </c>
    </row>
    <row r="41" spans="1:18" x14ac:dyDescent="0.25">
      <c r="A41" s="2">
        <v>3231</v>
      </c>
      <c r="B41" s="132" t="s">
        <v>33</v>
      </c>
      <c r="C41" s="133"/>
      <c r="D41" s="133"/>
      <c r="E41" s="134"/>
      <c r="F41" s="13">
        <v>0</v>
      </c>
      <c r="G41" s="26">
        <v>0</v>
      </c>
      <c r="H41" s="26"/>
      <c r="I41" s="26"/>
      <c r="J41" s="141">
        <v>0</v>
      </c>
      <c r="K41" s="142"/>
      <c r="L41" s="4">
        <f t="shared" si="3"/>
        <v>0</v>
      </c>
      <c r="M41" s="15">
        <v>0</v>
      </c>
      <c r="N41" s="15"/>
      <c r="O41" s="5">
        <f t="shared" si="4"/>
        <v>0</v>
      </c>
      <c r="P41" s="5"/>
      <c r="Q41" s="3">
        <v>0</v>
      </c>
      <c r="R41" s="15">
        <v>0</v>
      </c>
    </row>
    <row r="42" spans="1:18" x14ac:dyDescent="0.25">
      <c r="A42" s="2">
        <v>3232</v>
      </c>
      <c r="B42" s="132" t="s">
        <v>34</v>
      </c>
      <c r="C42" s="133"/>
      <c r="D42" s="133"/>
      <c r="E42" s="134"/>
      <c r="F42" s="13">
        <v>40</v>
      </c>
      <c r="G42" s="26">
        <v>50</v>
      </c>
      <c r="H42" s="26"/>
      <c r="I42" s="26"/>
      <c r="J42" s="141">
        <v>100</v>
      </c>
      <c r="K42" s="142"/>
      <c r="L42" s="6">
        <f t="shared" si="3"/>
        <v>100</v>
      </c>
      <c r="M42" s="15">
        <v>130</v>
      </c>
      <c r="N42" s="15"/>
      <c r="O42" s="5">
        <f t="shared" si="4"/>
        <v>130</v>
      </c>
      <c r="P42" s="5"/>
      <c r="Q42" s="13">
        <f t="shared" si="5"/>
        <v>325</v>
      </c>
      <c r="R42" s="15">
        <f t="shared" si="1"/>
        <v>130</v>
      </c>
    </row>
    <row r="43" spans="1:18" x14ac:dyDescent="0.25">
      <c r="A43" s="2">
        <v>3239</v>
      </c>
      <c r="B43" s="132" t="s">
        <v>20</v>
      </c>
      <c r="C43" s="133"/>
      <c r="D43" s="133"/>
      <c r="E43" s="134"/>
      <c r="F43" s="13">
        <v>0</v>
      </c>
      <c r="G43" s="26">
        <v>0</v>
      </c>
      <c r="H43" s="26"/>
      <c r="I43" s="26"/>
      <c r="J43" s="141">
        <v>0</v>
      </c>
      <c r="K43" s="142"/>
      <c r="L43" s="6">
        <f t="shared" si="3"/>
        <v>0</v>
      </c>
      <c r="M43" s="15">
        <v>0</v>
      </c>
      <c r="N43" s="15"/>
      <c r="O43" s="5">
        <f t="shared" si="4"/>
        <v>0</v>
      </c>
      <c r="P43" s="5"/>
      <c r="Q43" s="13">
        <v>0</v>
      </c>
      <c r="R43" s="15">
        <v>0</v>
      </c>
    </row>
    <row r="44" spans="1:18" x14ac:dyDescent="0.25">
      <c r="A44" s="2">
        <v>3241</v>
      </c>
      <c r="B44" s="132" t="s">
        <v>21</v>
      </c>
      <c r="C44" s="133"/>
      <c r="D44" s="133"/>
      <c r="E44" s="134"/>
      <c r="F44" s="13">
        <v>0</v>
      </c>
      <c r="G44" s="26">
        <v>0</v>
      </c>
      <c r="H44" s="26"/>
      <c r="I44" s="26"/>
      <c r="J44" s="141">
        <v>0</v>
      </c>
      <c r="K44" s="142"/>
      <c r="L44" s="6">
        <f t="shared" si="3"/>
        <v>0</v>
      </c>
      <c r="M44" s="12">
        <v>0</v>
      </c>
      <c r="N44" s="13"/>
      <c r="O44" s="5">
        <f t="shared" si="4"/>
        <v>0</v>
      </c>
      <c r="P44" s="43"/>
      <c r="Q44" s="13">
        <v>0</v>
      </c>
      <c r="R44" s="15">
        <v>0</v>
      </c>
    </row>
    <row r="45" spans="1:18" x14ac:dyDescent="0.25">
      <c r="A45" s="2">
        <v>3293</v>
      </c>
      <c r="B45" s="132" t="s">
        <v>23</v>
      </c>
      <c r="C45" s="133"/>
      <c r="D45" s="133"/>
      <c r="E45" s="134"/>
      <c r="F45" s="13">
        <v>900</v>
      </c>
      <c r="G45" s="26">
        <v>2000</v>
      </c>
      <c r="H45" s="26"/>
      <c r="I45" s="26"/>
      <c r="J45" s="141">
        <v>2000</v>
      </c>
      <c r="K45" s="142"/>
      <c r="L45" s="6">
        <f t="shared" si="3"/>
        <v>2000</v>
      </c>
      <c r="M45" s="12">
        <v>0</v>
      </c>
      <c r="N45" s="13"/>
      <c r="O45" s="5">
        <f t="shared" si="4"/>
        <v>0</v>
      </c>
      <c r="P45" s="44"/>
      <c r="Q45" s="15">
        <v>0</v>
      </c>
      <c r="R45" s="15">
        <v>0</v>
      </c>
    </row>
    <row r="46" spans="1:18" x14ac:dyDescent="0.25">
      <c r="A46" s="2">
        <v>4221</v>
      </c>
      <c r="B46" s="132" t="s">
        <v>35</v>
      </c>
      <c r="C46" s="133"/>
      <c r="D46" s="133"/>
      <c r="E46" s="134"/>
      <c r="F46" s="15">
        <v>0</v>
      </c>
      <c r="G46" s="26">
        <v>2200</v>
      </c>
      <c r="H46" s="12"/>
      <c r="I46" s="12"/>
      <c r="J46" s="141">
        <v>2787.91</v>
      </c>
      <c r="K46" s="142"/>
      <c r="L46" s="4">
        <f t="shared" si="3"/>
        <v>2787.91</v>
      </c>
      <c r="M46" s="15">
        <v>0</v>
      </c>
      <c r="N46" s="15"/>
      <c r="O46" s="5">
        <f t="shared" si="4"/>
        <v>0</v>
      </c>
      <c r="P46" s="32"/>
      <c r="Q46" s="13">
        <v>0</v>
      </c>
      <c r="R46" s="15">
        <f t="shared" si="1"/>
        <v>0</v>
      </c>
    </row>
    <row r="47" spans="1:18" x14ac:dyDescent="0.25">
      <c r="A47" s="2">
        <v>4241</v>
      </c>
      <c r="B47" s="132" t="s">
        <v>36</v>
      </c>
      <c r="C47" s="133"/>
      <c r="D47" s="133"/>
      <c r="E47" s="134"/>
      <c r="F47" s="13">
        <v>71.989999999999995</v>
      </c>
      <c r="G47" s="26">
        <v>1020</v>
      </c>
      <c r="H47" s="26"/>
      <c r="I47" s="26"/>
      <c r="J47" s="141">
        <v>1020</v>
      </c>
      <c r="K47" s="142"/>
      <c r="L47" s="7">
        <f t="shared" si="3"/>
        <v>1020</v>
      </c>
      <c r="M47" s="15">
        <v>37.799999999999997</v>
      </c>
      <c r="N47" s="15"/>
      <c r="O47" s="5">
        <f t="shared" si="4"/>
        <v>37.799999999999997</v>
      </c>
      <c r="P47" s="5"/>
      <c r="Q47" s="13">
        <f t="shared" si="5"/>
        <v>52.507292679538821</v>
      </c>
      <c r="R47" s="15">
        <f t="shared" si="1"/>
        <v>3.7058823529411762</v>
      </c>
    </row>
    <row r="48" spans="1:18" x14ac:dyDescent="0.25">
      <c r="A48" s="121"/>
      <c r="B48" s="172" t="s">
        <v>62</v>
      </c>
      <c r="C48" s="173"/>
      <c r="D48" s="173"/>
      <c r="E48" s="174"/>
      <c r="F48" s="120">
        <f>SUM(F39:F47)</f>
        <v>1804.49</v>
      </c>
      <c r="G48" s="118">
        <f>SUM(G39:G47)</f>
        <v>6170</v>
      </c>
      <c r="H48" s="118"/>
      <c r="I48" s="118"/>
      <c r="J48" s="175">
        <f t="shared" ref="J48:L48" si="6">SUM(J39:J47)</f>
        <v>6907.91</v>
      </c>
      <c r="K48" s="176">
        <f t="shared" si="6"/>
        <v>0</v>
      </c>
      <c r="L48" s="177">
        <f t="shared" si="6"/>
        <v>6907.91</v>
      </c>
      <c r="M48" s="175">
        <f>SUM(M39:M47)</f>
        <v>865.3</v>
      </c>
      <c r="N48" s="176"/>
      <c r="O48" s="177"/>
      <c r="P48" s="115"/>
      <c r="Q48" s="119">
        <f>(M48/F48)*100</f>
        <v>47.952607107825479</v>
      </c>
      <c r="R48" s="19">
        <f>(M48/J48)*100</f>
        <v>12.526219942066414</v>
      </c>
    </row>
    <row r="49" spans="1:20" x14ac:dyDescent="0.25">
      <c r="A49" s="50">
        <v>6615</v>
      </c>
      <c r="B49" s="132" t="s">
        <v>59</v>
      </c>
      <c r="C49" s="133"/>
      <c r="D49" s="133"/>
      <c r="E49" s="134"/>
      <c r="F49" s="67">
        <v>2331</v>
      </c>
      <c r="G49" s="67">
        <v>2150</v>
      </c>
      <c r="H49" s="67"/>
      <c r="I49" s="67"/>
      <c r="J49" s="68">
        <v>2300</v>
      </c>
      <c r="K49" s="69"/>
      <c r="L49" s="69"/>
      <c r="M49" s="67">
        <v>2429</v>
      </c>
      <c r="N49" s="69"/>
      <c r="O49" s="69"/>
      <c r="P49" s="70"/>
      <c r="Q49" s="68">
        <f t="shared" ref="Q49" si="7">(M49/F49)*100</f>
        <v>104.2042042042042</v>
      </c>
      <c r="R49" s="67">
        <f t="shared" si="1"/>
        <v>105.60869565217392</v>
      </c>
    </row>
    <row r="50" spans="1:20" x14ac:dyDescent="0.25">
      <c r="A50" s="8">
        <v>9221</v>
      </c>
      <c r="B50" s="132" t="s">
        <v>60</v>
      </c>
      <c r="C50" s="133"/>
      <c r="D50" s="133"/>
      <c r="E50" s="134"/>
      <c r="F50" s="67">
        <v>0</v>
      </c>
      <c r="G50" s="67">
        <v>4020</v>
      </c>
      <c r="H50" s="67"/>
      <c r="I50" s="67"/>
      <c r="J50" s="68">
        <v>4607.91</v>
      </c>
      <c r="K50" s="69"/>
      <c r="L50" s="69"/>
      <c r="M50" s="67">
        <v>0</v>
      </c>
      <c r="N50" s="69"/>
      <c r="O50" s="69"/>
      <c r="P50" s="70"/>
      <c r="Q50" s="68">
        <v>0</v>
      </c>
      <c r="R50" s="67">
        <f t="shared" si="1"/>
        <v>0</v>
      </c>
    </row>
    <row r="51" spans="1:20" x14ac:dyDescent="0.25">
      <c r="A51" s="85"/>
      <c r="B51" s="143" t="s">
        <v>61</v>
      </c>
      <c r="C51" s="144"/>
      <c r="D51" s="144"/>
      <c r="E51" s="145"/>
      <c r="F51" s="79">
        <f>SUM(F49:F50)</f>
        <v>2331</v>
      </c>
      <c r="G51" s="79">
        <f>SUM(G49:G50)</f>
        <v>6170</v>
      </c>
      <c r="H51" s="79"/>
      <c r="I51" s="79"/>
      <c r="J51" s="78">
        <f>SUM(J49:J50)</f>
        <v>6907.91</v>
      </c>
      <c r="K51" s="83"/>
      <c r="L51" s="83"/>
      <c r="M51" s="79">
        <f>SUM(M49:M50)</f>
        <v>2429</v>
      </c>
      <c r="N51" s="83"/>
      <c r="O51" s="83"/>
      <c r="P51" s="86"/>
      <c r="Q51" s="78">
        <f>(M51/F51)*100</f>
        <v>104.2042042042042</v>
      </c>
      <c r="R51" s="79">
        <f>(M51/J51)*100</f>
        <v>35.162588974089125</v>
      </c>
    </row>
    <row r="52" spans="1:20" x14ac:dyDescent="0.25">
      <c r="A52" s="64" t="s">
        <v>37</v>
      </c>
      <c r="B52" s="62"/>
      <c r="C52" s="62"/>
      <c r="D52" s="62"/>
      <c r="E52" s="62"/>
      <c r="F52" s="63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3"/>
    </row>
    <row r="53" spans="1:20" x14ac:dyDescent="0.25">
      <c r="A53" s="2">
        <v>3211</v>
      </c>
      <c r="B53" s="132" t="s">
        <v>4</v>
      </c>
      <c r="C53" s="133"/>
      <c r="D53" s="133"/>
      <c r="E53" s="134"/>
      <c r="F53" s="13">
        <v>4975.3500000000004</v>
      </c>
      <c r="G53" s="26">
        <v>4300</v>
      </c>
      <c r="H53" s="26"/>
      <c r="I53" s="26"/>
      <c r="J53" s="141">
        <v>6000</v>
      </c>
      <c r="K53" s="142"/>
      <c r="L53" s="4">
        <f>SUM(J53)</f>
        <v>6000</v>
      </c>
      <c r="M53" s="141">
        <v>5140</v>
      </c>
      <c r="N53" s="142"/>
      <c r="O53" s="5">
        <f>SUM(M53)</f>
        <v>5140</v>
      </c>
      <c r="P53" s="5"/>
      <c r="Q53" s="13">
        <f t="shared" ref="Q53" si="8">(M53/F53)*100</f>
        <v>103.30931492256825</v>
      </c>
      <c r="R53" s="15">
        <f t="shared" ref="R53:R54" si="9">(M53/J53)*100</f>
        <v>85.666666666666671</v>
      </c>
    </row>
    <row r="54" spans="1:20" x14ac:dyDescent="0.25">
      <c r="A54" s="2">
        <v>3221</v>
      </c>
      <c r="B54" s="132" t="s">
        <v>8</v>
      </c>
      <c r="C54" s="133"/>
      <c r="D54" s="133"/>
      <c r="E54" s="134"/>
      <c r="F54" s="107">
        <v>0</v>
      </c>
      <c r="G54" s="112">
        <v>0</v>
      </c>
      <c r="H54" s="112"/>
      <c r="I54" s="112"/>
      <c r="J54" s="106">
        <v>70</v>
      </c>
      <c r="K54" s="107"/>
      <c r="L54" s="6"/>
      <c r="M54" s="106">
        <v>58.79</v>
      </c>
      <c r="N54" s="107"/>
      <c r="O54" s="5"/>
      <c r="P54" s="5"/>
      <c r="Q54" s="107">
        <v>0</v>
      </c>
      <c r="R54" s="15">
        <f t="shared" si="9"/>
        <v>83.98571428571428</v>
      </c>
    </row>
    <row r="55" spans="1:20" x14ac:dyDescent="0.25">
      <c r="A55" s="2">
        <v>3223</v>
      </c>
      <c r="B55" s="146" t="s">
        <v>9</v>
      </c>
      <c r="C55" s="147"/>
      <c r="D55" s="147"/>
      <c r="E55" s="157"/>
      <c r="F55" s="13">
        <v>0</v>
      </c>
      <c r="G55" s="26">
        <v>700</v>
      </c>
      <c r="H55" s="26"/>
      <c r="I55" s="26"/>
      <c r="J55" s="12">
        <v>0</v>
      </c>
      <c r="K55" s="13"/>
      <c r="L55" s="6"/>
      <c r="M55" s="15">
        <v>0</v>
      </c>
      <c r="N55" s="15"/>
      <c r="O55" s="5"/>
      <c r="P55" s="95"/>
      <c r="Q55" s="15">
        <v>0</v>
      </c>
      <c r="R55" s="15">
        <v>0</v>
      </c>
    </row>
    <row r="56" spans="1:20" x14ac:dyDescent="0.25">
      <c r="A56" s="2">
        <v>3225</v>
      </c>
      <c r="B56" s="132" t="s">
        <v>70</v>
      </c>
      <c r="C56" s="133"/>
      <c r="D56" s="133"/>
      <c r="E56" s="134"/>
      <c r="F56" s="13">
        <v>0</v>
      </c>
      <c r="G56" s="26">
        <v>0</v>
      </c>
      <c r="H56" s="26"/>
      <c r="I56" s="26"/>
      <c r="J56" s="12">
        <v>1700</v>
      </c>
      <c r="K56" s="13"/>
      <c r="L56" s="6"/>
      <c r="M56" s="12">
        <v>197.19</v>
      </c>
      <c r="N56" s="13"/>
      <c r="O56" s="5"/>
      <c r="P56" s="33"/>
      <c r="Q56" s="15">
        <v>0</v>
      </c>
      <c r="R56" s="15">
        <v>0</v>
      </c>
    </row>
    <row r="57" spans="1:20" x14ac:dyDescent="0.25">
      <c r="A57" s="2">
        <v>3232</v>
      </c>
      <c r="B57" s="171" t="s">
        <v>38</v>
      </c>
      <c r="C57" s="171"/>
      <c r="D57" s="171"/>
      <c r="E57" s="171"/>
      <c r="F57" s="15">
        <v>0</v>
      </c>
      <c r="G57" s="26">
        <v>0</v>
      </c>
      <c r="H57" s="12"/>
      <c r="I57" s="12"/>
      <c r="J57" s="141">
        <v>1592.61</v>
      </c>
      <c r="K57" s="142"/>
      <c r="L57" s="6">
        <f>SUM(J57)</f>
        <v>1592.61</v>
      </c>
      <c r="M57" s="141">
        <v>1392.5</v>
      </c>
      <c r="N57" s="142"/>
      <c r="O57" s="5">
        <f>SUM(M57)</f>
        <v>1392.5</v>
      </c>
      <c r="P57" s="33"/>
      <c r="Q57" s="15">
        <v>0</v>
      </c>
      <c r="R57" s="15">
        <v>0</v>
      </c>
    </row>
    <row r="58" spans="1:20" x14ac:dyDescent="0.25">
      <c r="A58" s="2">
        <v>3237</v>
      </c>
      <c r="B58" s="132" t="s">
        <v>18</v>
      </c>
      <c r="C58" s="133"/>
      <c r="D58" s="133"/>
      <c r="E58" s="134"/>
      <c r="F58" s="13">
        <v>0</v>
      </c>
      <c r="G58" s="26">
        <v>0</v>
      </c>
      <c r="H58" s="26"/>
      <c r="I58" s="26"/>
      <c r="J58" s="12">
        <v>0</v>
      </c>
      <c r="K58" s="13"/>
      <c r="L58" s="6"/>
      <c r="M58" s="141">
        <v>0</v>
      </c>
      <c r="N58" s="142"/>
      <c r="O58" s="5"/>
      <c r="P58" s="33"/>
      <c r="Q58" s="15">
        <v>0</v>
      </c>
      <c r="R58" s="15">
        <v>0</v>
      </c>
    </row>
    <row r="59" spans="1:20" x14ac:dyDescent="0.25">
      <c r="A59" s="2">
        <v>3293</v>
      </c>
      <c r="B59" s="132" t="s">
        <v>23</v>
      </c>
      <c r="C59" s="133"/>
      <c r="D59" s="133"/>
      <c r="E59" s="134"/>
      <c r="F59" s="13">
        <v>0</v>
      </c>
      <c r="G59" s="26">
        <v>0</v>
      </c>
      <c r="H59" s="26"/>
      <c r="I59" s="26"/>
      <c r="J59" s="141">
        <v>0</v>
      </c>
      <c r="K59" s="142"/>
      <c r="L59" s="4">
        <f>SUM(J59)</f>
        <v>0</v>
      </c>
      <c r="M59" s="141">
        <v>0</v>
      </c>
      <c r="N59" s="142"/>
      <c r="O59" s="5">
        <f>SUM(M59)</f>
        <v>0</v>
      </c>
      <c r="P59" s="32"/>
      <c r="Q59" s="15">
        <v>0</v>
      </c>
      <c r="R59" s="15">
        <v>0</v>
      </c>
    </row>
    <row r="60" spans="1:20" x14ac:dyDescent="0.25">
      <c r="A60" s="2">
        <v>3299</v>
      </c>
      <c r="B60" s="132" t="s">
        <v>27</v>
      </c>
      <c r="C60" s="133"/>
      <c r="D60" s="133"/>
      <c r="E60" s="134"/>
      <c r="F60" s="13">
        <v>0</v>
      </c>
      <c r="G60" s="26">
        <v>0</v>
      </c>
      <c r="H60" s="26"/>
      <c r="I60" s="26"/>
      <c r="J60" s="12">
        <v>0</v>
      </c>
      <c r="K60" s="26"/>
      <c r="L60" s="4"/>
      <c r="M60" s="12">
        <v>0</v>
      </c>
      <c r="N60" s="26"/>
      <c r="O60" s="32"/>
      <c r="P60" s="32"/>
      <c r="Q60" s="12">
        <v>0</v>
      </c>
      <c r="R60" s="15">
        <v>0</v>
      </c>
    </row>
    <row r="61" spans="1:20" x14ac:dyDescent="0.25">
      <c r="A61" s="2">
        <v>4222</v>
      </c>
      <c r="B61" s="132" t="s">
        <v>71</v>
      </c>
      <c r="C61" s="133"/>
      <c r="D61" s="133"/>
      <c r="E61" s="134"/>
      <c r="F61" s="13">
        <v>872.5</v>
      </c>
      <c r="G61" s="26">
        <v>0</v>
      </c>
      <c r="H61" s="26"/>
      <c r="I61" s="26"/>
      <c r="J61" s="12">
        <v>500</v>
      </c>
      <c r="K61" s="26"/>
      <c r="L61" s="4"/>
      <c r="M61" s="12">
        <v>455</v>
      </c>
      <c r="N61" s="26"/>
      <c r="O61" s="32"/>
      <c r="P61" s="32"/>
      <c r="Q61" s="12">
        <v>0</v>
      </c>
      <c r="R61" s="15">
        <f t="shared" ref="R61" si="10">(M61/J61)*100</f>
        <v>91</v>
      </c>
    </row>
    <row r="62" spans="1:20" x14ac:dyDescent="0.25">
      <c r="A62" s="2">
        <v>4223</v>
      </c>
      <c r="B62" s="132" t="s">
        <v>57</v>
      </c>
      <c r="C62" s="133"/>
      <c r="D62" s="133"/>
      <c r="E62" s="134"/>
      <c r="F62" s="107">
        <v>0</v>
      </c>
      <c r="G62" s="112">
        <v>0</v>
      </c>
      <c r="H62" s="112"/>
      <c r="I62" s="112"/>
      <c r="J62" s="106">
        <v>3200</v>
      </c>
      <c r="K62" s="112"/>
      <c r="L62" s="111"/>
      <c r="M62" s="106">
        <v>3127.5</v>
      </c>
      <c r="N62" s="112"/>
      <c r="O62" s="32"/>
      <c r="P62" s="32"/>
      <c r="Q62" s="106">
        <v>0</v>
      </c>
      <c r="R62" s="15">
        <v>0</v>
      </c>
      <c r="S62" s="16"/>
      <c r="T62" s="16"/>
    </row>
    <row r="63" spans="1:20" x14ac:dyDescent="0.25">
      <c r="A63" s="2">
        <v>4264</v>
      </c>
      <c r="B63" s="132" t="s">
        <v>74</v>
      </c>
      <c r="C63" s="133"/>
      <c r="D63" s="133"/>
      <c r="E63" s="134"/>
      <c r="F63" s="13">
        <v>0</v>
      </c>
      <c r="G63" s="26">
        <v>0</v>
      </c>
      <c r="H63" s="26"/>
      <c r="I63" s="26"/>
      <c r="J63" s="12">
        <v>570</v>
      </c>
      <c r="K63" s="26"/>
      <c r="L63" s="4"/>
      <c r="M63" s="12">
        <v>0</v>
      </c>
      <c r="N63" s="26"/>
      <c r="O63" s="32"/>
      <c r="P63" s="32"/>
      <c r="Q63" s="12">
        <v>0</v>
      </c>
      <c r="R63" s="15">
        <v>0</v>
      </c>
      <c r="S63" s="16"/>
      <c r="T63" s="16"/>
    </row>
    <row r="64" spans="1:20" x14ac:dyDescent="0.25">
      <c r="A64" s="121"/>
      <c r="B64" s="172" t="s">
        <v>62</v>
      </c>
      <c r="C64" s="173"/>
      <c r="D64" s="173"/>
      <c r="E64" s="174"/>
      <c r="F64" s="120">
        <f>SUM(F53:F63)</f>
        <v>5847.85</v>
      </c>
      <c r="G64" s="118">
        <f>SUM(G53:G63)</f>
        <v>5000</v>
      </c>
      <c r="H64" s="118"/>
      <c r="I64" s="118"/>
      <c r="J64" s="175">
        <f>SUM(J53:J63)</f>
        <v>13632.61</v>
      </c>
      <c r="K64" s="176"/>
      <c r="L64" s="177"/>
      <c r="M64" s="175">
        <f>SUM(M53:M63)</f>
        <v>10370.98</v>
      </c>
      <c r="N64" s="176"/>
      <c r="O64" s="176"/>
      <c r="P64" s="122"/>
      <c r="Q64" s="119">
        <f>(M64/F64)*100</f>
        <v>177.34688817257623</v>
      </c>
      <c r="R64" s="19">
        <f>(M64/J64)*100</f>
        <v>76.0747941883469</v>
      </c>
      <c r="S64" s="16"/>
      <c r="T64" s="16"/>
    </row>
    <row r="65" spans="1:20" x14ac:dyDescent="0.25">
      <c r="A65" s="46">
        <v>6526</v>
      </c>
      <c r="B65" s="146" t="s">
        <v>64</v>
      </c>
      <c r="C65" s="147"/>
      <c r="D65" s="147"/>
      <c r="E65" s="147"/>
      <c r="F65" s="68">
        <v>5905.07</v>
      </c>
      <c r="G65" s="92">
        <v>5000</v>
      </c>
      <c r="H65" s="71"/>
      <c r="I65" s="71"/>
      <c r="J65" s="68">
        <v>6000</v>
      </c>
      <c r="K65" s="52"/>
      <c r="L65" s="52"/>
      <c r="M65" s="92">
        <v>5843</v>
      </c>
      <c r="N65" s="52"/>
      <c r="O65" s="52"/>
      <c r="P65" s="53"/>
      <c r="Q65" s="68">
        <f t="shared" ref="Q65" si="11">(M65/F65)*100</f>
        <v>98.948869361413159</v>
      </c>
      <c r="R65" s="67">
        <f t="shared" ref="R65" si="12">(M65/J65)*100</f>
        <v>97.383333333333326</v>
      </c>
      <c r="S65" s="16"/>
      <c r="T65" s="16"/>
    </row>
    <row r="66" spans="1:20" x14ac:dyDescent="0.25">
      <c r="A66" s="46">
        <v>9221</v>
      </c>
      <c r="B66" s="146" t="s">
        <v>60</v>
      </c>
      <c r="C66" s="147"/>
      <c r="D66" s="147"/>
      <c r="E66" s="147"/>
      <c r="F66" s="68">
        <v>0</v>
      </c>
      <c r="G66" s="92">
        <v>0</v>
      </c>
      <c r="H66" s="71"/>
      <c r="I66" s="71"/>
      <c r="J66" s="71">
        <v>7632.61</v>
      </c>
      <c r="K66" s="52"/>
      <c r="L66" s="52"/>
      <c r="M66" s="71">
        <v>0</v>
      </c>
      <c r="N66" s="52"/>
      <c r="O66" s="52"/>
      <c r="P66" s="53"/>
      <c r="Q66" s="68">
        <v>0</v>
      </c>
      <c r="R66" s="68">
        <v>0</v>
      </c>
    </row>
    <row r="67" spans="1:20" x14ac:dyDescent="0.25">
      <c r="A67" s="81"/>
      <c r="B67" s="144" t="s">
        <v>63</v>
      </c>
      <c r="C67" s="144"/>
      <c r="D67" s="144"/>
      <c r="E67" s="144"/>
      <c r="F67" s="78">
        <f>SUM(F65:F66)</f>
        <v>5905.07</v>
      </c>
      <c r="G67" s="101">
        <f>SUM(G65:G66)</f>
        <v>5000</v>
      </c>
      <c r="H67" s="82"/>
      <c r="I67" s="82"/>
      <c r="J67" s="82">
        <f>J65+J66</f>
        <v>13632.61</v>
      </c>
      <c r="K67" s="83"/>
      <c r="L67" s="83"/>
      <c r="M67" s="82">
        <f>SUM(M65:M66)</f>
        <v>5843</v>
      </c>
      <c r="N67" s="83"/>
      <c r="O67" s="83"/>
      <c r="P67" s="84"/>
      <c r="Q67" s="82">
        <f>SUM(Q65:Q66)</f>
        <v>98.948869361413159</v>
      </c>
      <c r="R67" s="78">
        <f>(M67/J67)*100</f>
        <v>42.860464723923002</v>
      </c>
    </row>
    <row r="68" spans="1:20" x14ac:dyDescent="0.25">
      <c r="A68" s="158" t="s">
        <v>39</v>
      </c>
      <c r="B68" s="159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60"/>
    </row>
    <row r="69" spans="1:20" x14ac:dyDescent="0.25">
      <c r="A69" s="2">
        <v>3111</v>
      </c>
      <c r="B69" s="138" t="s">
        <v>40</v>
      </c>
      <c r="C69" s="139"/>
      <c r="D69" s="139"/>
      <c r="E69" s="140"/>
      <c r="F69" s="17">
        <v>0</v>
      </c>
      <c r="G69" s="39">
        <v>0</v>
      </c>
      <c r="H69" s="39"/>
      <c r="I69" s="39"/>
      <c r="J69" s="161">
        <v>400</v>
      </c>
      <c r="K69" s="162"/>
      <c r="L69" s="163"/>
      <c r="M69" s="161">
        <v>393.65</v>
      </c>
      <c r="N69" s="162"/>
      <c r="O69" s="163"/>
      <c r="P69" s="3"/>
      <c r="Q69" s="12">
        <v>0</v>
      </c>
      <c r="R69" s="15">
        <f t="shared" ref="R69:R103" si="13">(M69/J69)*100</f>
        <v>98.412499999999994</v>
      </c>
    </row>
    <row r="70" spans="1:20" x14ac:dyDescent="0.25">
      <c r="A70" s="2">
        <v>3111</v>
      </c>
      <c r="B70" s="132" t="s">
        <v>41</v>
      </c>
      <c r="C70" s="133"/>
      <c r="D70" s="133"/>
      <c r="E70" s="134"/>
      <c r="F70" s="17">
        <v>1303578.76</v>
      </c>
      <c r="G70" s="39">
        <v>1500000</v>
      </c>
      <c r="H70" s="39"/>
      <c r="I70" s="39"/>
      <c r="J70" s="141">
        <v>1395325.12</v>
      </c>
      <c r="K70" s="168"/>
      <c r="L70" s="142"/>
      <c r="M70" s="141">
        <v>1500996.59</v>
      </c>
      <c r="N70" s="168"/>
      <c r="O70" s="142"/>
      <c r="P70" s="3"/>
      <c r="Q70" s="12">
        <f t="shared" ref="Q70:Q92" si="14">(M70/F70)*100</f>
        <v>115.14429630626999</v>
      </c>
      <c r="R70" s="15">
        <f t="shared" si="13"/>
        <v>107.57325074173394</v>
      </c>
    </row>
    <row r="71" spans="1:20" x14ac:dyDescent="0.25">
      <c r="A71" s="2">
        <v>3113</v>
      </c>
      <c r="B71" s="138" t="s">
        <v>42</v>
      </c>
      <c r="C71" s="139"/>
      <c r="D71" s="139"/>
      <c r="E71" s="140"/>
      <c r="F71" s="17">
        <v>27101.99</v>
      </c>
      <c r="G71" s="39">
        <v>25000</v>
      </c>
      <c r="H71" s="39"/>
      <c r="I71" s="39"/>
      <c r="J71" s="161">
        <v>25000</v>
      </c>
      <c r="K71" s="162"/>
      <c r="L71" s="163"/>
      <c r="M71" s="161">
        <v>35339.75</v>
      </c>
      <c r="N71" s="162"/>
      <c r="O71" s="163"/>
      <c r="P71" s="3"/>
      <c r="Q71" s="12">
        <f t="shared" si="14"/>
        <v>130.39540638897734</v>
      </c>
      <c r="R71" s="15">
        <f t="shared" si="13"/>
        <v>141.35899999999998</v>
      </c>
    </row>
    <row r="72" spans="1:20" x14ac:dyDescent="0.25">
      <c r="A72" s="2">
        <v>3121</v>
      </c>
      <c r="B72" s="138" t="s">
        <v>3</v>
      </c>
      <c r="C72" s="139"/>
      <c r="D72" s="139"/>
      <c r="E72" s="140"/>
      <c r="F72" s="17">
        <v>0</v>
      </c>
      <c r="G72" s="39">
        <v>0</v>
      </c>
      <c r="H72" s="39"/>
      <c r="I72" s="39"/>
      <c r="J72" s="161">
        <v>0</v>
      </c>
      <c r="K72" s="162"/>
      <c r="L72" s="163"/>
      <c r="M72" s="161">
        <v>2866.4</v>
      </c>
      <c r="N72" s="162"/>
      <c r="O72" s="163"/>
      <c r="P72" s="3"/>
      <c r="Q72" s="12">
        <v>0</v>
      </c>
      <c r="R72" s="15">
        <v>0</v>
      </c>
    </row>
    <row r="73" spans="1:20" x14ac:dyDescent="0.25">
      <c r="A73" s="2">
        <v>3121</v>
      </c>
      <c r="B73" s="138" t="s">
        <v>43</v>
      </c>
      <c r="C73" s="139"/>
      <c r="D73" s="139"/>
      <c r="E73" s="140"/>
      <c r="F73" s="17">
        <v>59294.39</v>
      </c>
      <c r="G73" s="39">
        <v>50000</v>
      </c>
      <c r="H73" s="39"/>
      <c r="I73" s="39"/>
      <c r="J73" s="161">
        <v>50000</v>
      </c>
      <c r="K73" s="162"/>
      <c r="L73" s="163"/>
      <c r="M73" s="161">
        <v>61808.53</v>
      </c>
      <c r="N73" s="162"/>
      <c r="O73" s="163"/>
      <c r="P73" s="3"/>
      <c r="Q73" s="12">
        <f>(M73/F73)*100</f>
        <v>104.24009758764699</v>
      </c>
      <c r="R73" s="15">
        <f t="shared" si="13"/>
        <v>123.61706</v>
      </c>
    </row>
    <row r="74" spans="1:20" x14ac:dyDescent="0.25">
      <c r="A74" s="2">
        <v>3132</v>
      </c>
      <c r="B74" s="138" t="s">
        <v>44</v>
      </c>
      <c r="C74" s="139"/>
      <c r="D74" s="139"/>
      <c r="E74" s="140"/>
      <c r="F74" s="17">
        <v>0</v>
      </c>
      <c r="G74" s="39">
        <v>0</v>
      </c>
      <c r="H74" s="39"/>
      <c r="I74" s="39"/>
      <c r="J74" s="161">
        <v>0</v>
      </c>
      <c r="K74" s="162"/>
      <c r="L74" s="163"/>
      <c r="M74" s="161">
        <v>64.959999999999994</v>
      </c>
      <c r="N74" s="162"/>
      <c r="O74" s="163"/>
      <c r="P74" s="3"/>
      <c r="Q74" s="12">
        <v>0</v>
      </c>
      <c r="R74" s="15">
        <v>0</v>
      </c>
    </row>
    <row r="75" spans="1:20" x14ac:dyDescent="0.25">
      <c r="A75" s="2">
        <v>3132</v>
      </c>
      <c r="B75" s="146" t="s">
        <v>45</v>
      </c>
      <c r="C75" s="147"/>
      <c r="D75" s="147"/>
      <c r="E75" s="157"/>
      <c r="F75" s="22">
        <v>219562.39</v>
      </c>
      <c r="G75" s="4">
        <v>250000</v>
      </c>
      <c r="H75" s="4"/>
      <c r="I75" s="4"/>
      <c r="J75" s="141">
        <v>250000</v>
      </c>
      <c r="K75" s="168"/>
      <c r="L75" s="3">
        <f>SUM(J75)</f>
        <v>250000</v>
      </c>
      <c r="M75" s="166">
        <v>253495.57</v>
      </c>
      <c r="N75" s="167"/>
      <c r="O75" s="186"/>
      <c r="P75" s="22"/>
      <c r="Q75" s="12">
        <f t="shared" si="14"/>
        <v>115.45491466001987</v>
      </c>
      <c r="R75" s="15">
        <f t="shared" si="13"/>
        <v>101.398228</v>
      </c>
    </row>
    <row r="76" spans="1:20" x14ac:dyDescent="0.25">
      <c r="A76" s="2">
        <v>3133</v>
      </c>
      <c r="B76" s="198" t="s">
        <v>53</v>
      </c>
      <c r="C76" s="199"/>
      <c r="D76" s="199"/>
      <c r="E76" s="200"/>
      <c r="F76" s="17">
        <v>0</v>
      </c>
      <c r="G76" s="39">
        <v>0</v>
      </c>
      <c r="H76" s="39"/>
      <c r="I76" s="39"/>
      <c r="J76" s="10">
        <v>0</v>
      </c>
      <c r="K76" s="11"/>
      <c r="L76" s="3"/>
      <c r="M76" s="141">
        <v>0</v>
      </c>
      <c r="N76" s="168"/>
      <c r="O76" s="17"/>
      <c r="P76" s="17"/>
      <c r="Q76" s="12">
        <v>0</v>
      </c>
      <c r="R76" s="15">
        <v>0</v>
      </c>
    </row>
    <row r="77" spans="1:20" x14ac:dyDescent="0.25">
      <c r="A77" s="2">
        <v>3211</v>
      </c>
      <c r="B77" s="138" t="s">
        <v>4</v>
      </c>
      <c r="C77" s="139"/>
      <c r="D77" s="139"/>
      <c r="E77" s="140"/>
      <c r="F77" s="17">
        <v>2398.5</v>
      </c>
      <c r="G77" s="39">
        <v>0</v>
      </c>
      <c r="H77" s="39"/>
      <c r="I77" s="39"/>
      <c r="J77" s="161">
        <v>54000</v>
      </c>
      <c r="K77" s="162"/>
      <c r="L77" s="163"/>
      <c r="M77" s="161">
        <v>23628.85</v>
      </c>
      <c r="N77" s="162"/>
      <c r="O77" s="163"/>
      <c r="P77" s="3"/>
      <c r="Q77" s="12">
        <v>0</v>
      </c>
      <c r="R77" s="15">
        <f t="shared" si="13"/>
        <v>43.757129629629624</v>
      </c>
    </row>
    <row r="78" spans="1:20" x14ac:dyDescent="0.25">
      <c r="A78" s="2">
        <v>3213</v>
      </c>
      <c r="B78" s="132" t="s">
        <v>6</v>
      </c>
      <c r="C78" s="133"/>
      <c r="D78" s="133"/>
      <c r="E78" s="134"/>
      <c r="F78" s="17">
        <v>1440</v>
      </c>
      <c r="G78" s="39">
        <v>0</v>
      </c>
      <c r="H78" s="39"/>
      <c r="I78" s="39"/>
      <c r="J78" s="10">
        <v>500</v>
      </c>
      <c r="K78" s="11"/>
      <c r="L78" s="3"/>
      <c r="M78" s="10">
        <v>480</v>
      </c>
      <c r="N78" s="11"/>
      <c r="O78" s="3"/>
      <c r="P78" s="3"/>
      <c r="Q78" s="12">
        <v>0</v>
      </c>
      <c r="R78" s="15">
        <f t="shared" si="13"/>
        <v>96</v>
      </c>
    </row>
    <row r="79" spans="1:20" x14ac:dyDescent="0.25">
      <c r="A79" s="2">
        <v>3221</v>
      </c>
      <c r="B79" s="138" t="s">
        <v>8</v>
      </c>
      <c r="C79" s="139"/>
      <c r="D79" s="139"/>
      <c r="E79" s="140"/>
      <c r="F79" s="17">
        <v>3091.95</v>
      </c>
      <c r="G79" s="39">
        <v>900</v>
      </c>
      <c r="H79" s="39"/>
      <c r="I79" s="39"/>
      <c r="J79" s="161">
        <v>6200</v>
      </c>
      <c r="K79" s="162"/>
      <c r="L79" s="163"/>
      <c r="M79" s="161">
        <v>5977.07</v>
      </c>
      <c r="N79" s="162"/>
      <c r="O79" s="163"/>
      <c r="P79" s="3"/>
      <c r="Q79" s="12">
        <f t="shared" si="14"/>
        <v>193.31069389867238</v>
      </c>
      <c r="R79" s="15">
        <f t="shared" si="13"/>
        <v>96.404354838709665</v>
      </c>
    </row>
    <row r="80" spans="1:20" x14ac:dyDescent="0.25">
      <c r="A80" s="2">
        <v>3223</v>
      </c>
      <c r="B80" s="132" t="s">
        <v>9</v>
      </c>
      <c r="C80" s="133"/>
      <c r="D80" s="133"/>
      <c r="E80" s="134"/>
      <c r="F80" s="17">
        <v>0</v>
      </c>
      <c r="G80" s="39">
        <v>0</v>
      </c>
      <c r="H80" s="39"/>
      <c r="I80" s="39"/>
      <c r="J80" s="10">
        <v>0</v>
      </c>
      <c r="K80" s="11">
        <v>23000</v>
      </c>
      <c r="L80" s="3"/>
      <c r="M80" s="166">
        <v>0</v>
      </c>
      <c r="N80" s="167"/>
      <c r="O80" s="11"/>
      <c r="P80" s="11"/>
      <c r="Q80" s="12">
        <v>0</v>
      </c>
      <c r="R80" s="15">
        <v>0</v>
      </c>
    </row>
    <row r="81" spans="1:18" x14ac:dyDescent="0.25">
      <c r="A81" s="2">
        <v>3225</v>
      </c>
      <c r="B81" s="138" t="s">
        <v>11</v>
      </c>
      <c r="C81" s="139"/>
      <c r="D81" s="139"/>
      <c r="E81" s="140"/>
      <c r="F81" s="17">
        <v>0</v>
      </c>
      <c r="G81" s="39">
        <v>1000</v>
      </c>
      <c r="H81" s="39"/>
      <c r="I81" s="39"/>
      <c r="J81" s="161">
        <v>1000</v>
      </c>
      <c r="K81" s="162"/>
      <c r="L81" s="163"/>
      <c r="M81" s="161">
        <v>0</v>
      </c>
      <c r="N81" s="162"/>
      <c r="O81" s="163"/>
      <c r="P81" s="3"/>
      <c r="Q81" s="12">
        <v>0</v>
      </c>
      <c r="R81" s="15">
        <f t="shared" si="13"/>
        <v>0</v>
      </c>
    </row>
    <row r="82" spans="1:18" x14ac:dyDescent="0.25">
      <c r="A82" s="2">
        <v>3231</v>
      </c>
      <c r="B82" s="138" t="s">
        <v>33</v>
      </c>
      <c r="C82" s="139"/>
      <c r="D82" s="139"/>
      <c r="E82" s="140"/>
      <c r="F82" s="17">
        <v>5546</v>
      </c>
      <c r="G82" s="39">
        <v>17000</v>
      </c>
      <c r="H82" s="39"/>
      <c r="I82" s="39"/>
      <c r="J82" s="161">
        <v>2500</v>
      </c>
      <c r="K82" s="162"/>
      <c r="L82" s="163"/>
      <c r="M82" s="161">
        <v>2276.1</v>
      </c>
      <c r="N82" s="162"/>
      <c r="O82" s="163"/>
      <c r="P82" s="3"/>
      <c r="Q82" s="12">
        <f t="shared" si="14"/>
        <v>41.040389469888204</v>
      </c>
      <c r="R82" s="15">
        <f t="shared" si="13"/>
        <v>91.043999999999997</v>
      </c>
    </row>
    <row r="83" spans="1:18" x14ac:dyDescent="0.25">
      <c r="A83" s="2">
        <v>3233</v>
      </c>
      <c r="B83" s="138" t="s">
        <v>14</v>
      </c>
      <c r="C83" s="139"/>
      <c r="D83" s="139"/>
      <c r="E83" s="140"/>
      <c r="F83" s="17">
        <v>0</v>
      </c>
      <c r="G83" s="39">
        <v>0</v>
      </c>
      <c r="H83" s="39"/>
      <c r="I83" s="39"/>
      <c r="J83" s="161">
        <v>0</v>
      </c>
      <c r="K83" s="162"/>
      <c r="L83" s="163"/>
      <c r="M83" s="161">
        <v>0</v>
      </c>
      <c r="N83" s="162"/>
      <c r="O83" s="163"/>
      <c r="P83" s="3"/>
      <c r="Q83" s="12">
        <v>0</v>
      </c>
      <c r="R83" s="15">
        <v>0</v>
      </c>
    </row>
    <row r="84" spans="1:18" x14ac:dyDescent="0.25">
      <c r="A84" s="2">
        <v>3235</v>
      </c>
      <c r="B84" s="138" t="s">
        <v>16</v>
      </c>
      <c r="C84" s="139"/>
      <c r="D84" s="139"/>
      <c r="E84" s="140"/>
      <c r="F84" s="17">
        <v>0</v>
      </c>
      <c r="G84" s="39">
        <v>0</v>
      </c>
      <c r="H84" s="39"/>
      <c r="I84" s="39"/>
      <c r="J84" s="161">
        <v>0</v>
      </c>
      <c r="K84" s="162"/>
      <c r="L84" s="163"/>
      <c r="M84" s="161">
        <v>0</v>
      </c>
      <c r="N84" s="162"/>
      <c r="O84" s="163"/>
      <c r="P84" s="3"/>
      <c r="Q84" s="12">
        <v>0</v>
      </c>
      <c r="R84" s="15">
        <v>0</v>
      </c>
    </row>
    <row r="85" spans="1:18" x14ac:dyDescent="0.25">
      <c r="A85" s="2">
        <v>3236</v>
      </c>
      <c r="B85" s="132" t="s">
        <v>54</v>
      </c>
      <c r="C85" s="133"/>
      <c r="D85" s="133"/>
      <c r="E85" s="134"/>
      <c r="F85" s="22">
        <v>0</v>
      </c>
      <c r="G85" s="4">
        <v>0</v>
      </c>
      <c r="H85" s="4"/>
      <c r="I85" s="4"/>
      <c r="J85" s="166">
        <v>0</v>
      </c>
      <c r="K85" s="167"/>
      <c r="L85" s="3"/>
      <c r="M85" s="166">
        <v>0</v>
      </c>
      <c r="N85" s="167"/>
      <c r="O85" s="11"/>
      <c r="P85" s="11"/>
      <c r="Q85" s="12">
        <v>0</v>
      </c>
      <c r="R85" s="15">
        <v>0</v>
      </c>
    </row>
    <row r="86" spans="1:18" x14ac:dyDescent="0.25">
      <c r="A86" s="2">
        <v>3237</v>
      </c>
      <c r="B86" s="138" t="s">
        <v>81</v>
      </c>
      <c r="C86" s="139"/>
      <c r="D86" s="139"/>
      <c r="E86" s="140"/>
      <c r="F86" s="17">
        <v>236.5</v>
      </c>
      <c r="G86" s="39">
        <v>0</v>
      </c>
      <c r="H86" s="39"/>
      <c r="I86" s="39"/>
      <c r="J86" s="141">
        <v>2000</v>
      </c>
      <c r="K86" s="168"/>
      <c r="L86" s="142"/>
      <c r="M86" s="161">
        <v>1814.07</v>
      </c>
      <c r="N86" s="162"/>
      <c r="O86" s="163"/>
      <c r="P86" s="3"/>
      <c r="Q86" s="12">
        <f t="shared" si="14"/>
        <v>767.04862579281189</v>
      </c>
      <c r="R86" s="15">
        <v>0</v>
      </c>
    </row>
    <row r="87" spans="1:18" x14ac:dyDescent="0.25">
      <c r="A87" s="2">
        <v>3239</v>
      </c>
      <c r="B87" s="138" t="s">
        <v>20</v>
      </c>
      <c r="C87" s="139"/>
      <c r="D87" s="139"/>
      <c r="E87" s="140"/>
      <c r="F87" s="17">
        <v>0</v>
      </c>
      <c r="G87" s="39">
        <v>0</v>
      </c>
      <c r="H87" s="39"/>
      <c r="I87" s="39"/>
      <c r="J87" s="161">
        <v>0</v>
      </c>
      <c r="K87" s="162"/>
      <c r="L87" s="163"/>
      <c r="M87" s="161">
        <v>0</v>
      </c>
      <c r="N87" s="162"/>
      <c r="O87" s="163"/>
      <c r="P87" s="3"/>
      <c r="Q87" s="12">
        <v>0</v>
      </c>
      <c r="R87" s="15">
        <v>0</v>
      </c>
    </row>
    <row r="88" spans="1:18" x14ac:dyDescent="0.25">
      <c r="A88" s="2">
        <v>3241</v>
      </c>
      <c r="B88" s="138" t="s">
        <v>55</v>
      </c>
      <c r="C88" s="139"/>
      <c r="D88" s="139"/>
      <c r="E88" s="140"/>
      <c r="F88" s="17">
        <v>1816.6</v>
      </c>
      <c r="G88" s="39">
        <v>1500</v>
      </c>
      <c r="H88" s="39"/>
      <c r="I88" s="39"/>
      <c r="J88" s="161">
        <v>88000</v>
      </c>
      <c r="K88" s="162"/>
      <c r="L88" s="163"/>
      <c r="M88" s="161">
        <v>92021.62</v>
      </c>
      <c r="N88" s="162"/>
      <c r="O88" s="163"/>
      <c r="P88" s="3"/>
      <c r="Q88" s="12">
        <f t="shared" si="14"/>
        <v>5065.5961686667406</v>
      </c>
      <c r="R88" s="15">
        <f t="shared" si="13"/>
        <v>104.57002272727271</v>
      </c>
    </row>
    <row r="89" spans="1:18" x14ac:dyDescent="0.25">
      <c r="A89" s="2">
        <v>3292</v>
      </c>
      <c r="B89" s="138" t="s">
        <v>22</v>
      </c>
      <c r="C89" s="139"/>
      <c r="D89" s="139"/>
      <c r="E89" s="140"/>
      <c r="F89" s="17">
        <v>36.01</v>
      </c>
      <c r="G89" s="39">
        <v>0</v>
      </c>
      <c r="H89" s="39"/>
      <c r="I89" s="39"/>
      <c r="J89" s="161">
        <v>2000</v>
      </c>
      <c r="K89" s="162"/>
      <c r="L89" s="163"/>
      <c r="M89" s="161">
        <v>434.73</v>
      </c>
      <c r="N89" s="162"/>
      <c r="O89" s="163"/>
      <c r="P89" s="3"/>
      <c r="Q89" s="12">
        <v>0</v>
      </c>
      <c r="R89" s="15">
        <v>0</v>
      </c>
    </row>
    <row r="90" spans="1:18" x14ac:dyDescent="0.25">
      <c r="A90" s="2">
        <v>3293</v>
      </c>
      <c r="B90" s="138" t="s">
        <v>23</v>
      </c>
      <c r="C90" s="139"/>
      <c r="D90" s="139"/>
      <c r="E90" s="140"/>
      <c r="F90" s="17">
        <v>50.66</v>
      </c>
      <c r="G90" s="39">
        <v>1000</v>
      </c>
      <c r="H90" s="39"/>
      <c r="I90" s="39"/>
      <c r="J90" s="161">
        <v>1200</v>
      </c>
      <c r="K90" s="162"/>
      <c r="L90" s="163"/>
      <c r="M90" s="161">
        <v>0</v>
      </c>
      <c r="N90" s="162"/>
      <c r="O90" s="163"/>
      <c r="P90" s="3"/>
      <c r="Q90" s="12">
        <f t="shared" si="14"/>
        <v>0</v>
      </c>
      <c r="R90" s="15">
        <f t="shared" si="13"/>
        <v>0</v>
      </c>
    </row>
    <row r="91" spans="1:18" x14ac:dyDescent="0.25">
      <c r="A91" s="2">
        <v>3295</v>
      </c>
      <c r="B91" s="138" t="s">
        <v>25</v>
      </c>
      <c r="C91" s="139"/>
      <c r="D91" s="139"/>
      <c r="E91" s="140"/>
      <c r="F91" s="17">
        <v>0</v>
      </c>
      <c r="G91" s="39">
        <v>0</v>
      </c>
      <c r="H91" s="39"/>
      <c r="I91" s="39"/>
      <c r="J91" s="161">
        <v>0</v>
      </c>
      <c r="K91" s="162"/>
      <c r="L91" s="163"/>
      <c r="M91" s="161">
        <v>0</v>
      </c>
      <c r="N91" s="162"/>
      <c r="O91" s="163"/>
      <c r="P91" s="3"/>
      <c r="Q91" s="12">
        <v>0</v>
      </c>
      <c r="R91" s="15">
        <v>0</v>
      </c>
    </row>
    <row r="92" spans="1:18" x14ac:dyDescent="0.25">
      <c r="A92" s="2">
        <v>3295</v>
      </c>
      <c r="B92" s="146" t="s">
        <v>72</v>
      </c>
      <c r="C92" s="147"/>
      <c r="D92" s="147"/>
      <c r="E92" s="157"/>
      <c r="F92" s="17">
        <v>1848</v>
      </c>
      <c r="G92" s="39">
        <v>100</v>
      </c>
      <c r="H92" s="39"/>
      <c r="I92" s="39"/>
      <c r="J92" s="10">
        <v>2700</v>
      </c>
      <c r="K92" s="11"/>
      <c r="L92" s="3"/>
      <c r="M92" s="10">
        <v>2496</v>
      </c>
      <c r="N92" s="11"/>
      <c r="O92" s="3"/>
      <c r="P92" s="3"/>
      <c r="Q92" s="12">
        <f t="shared" si="14"/>
        <v>135.06493506493507</v>
      </c>
      <c r="R92" s="15">
        <f t="shared" si="13"/>
        <v>92.444444444444443</v>
      </c>
    </row>
    <row r="93" spans="1:18" x14ac:dyDescent="0.25">
      <c r="A93" s="2">
        <v>3296</v>
      </c>
      <c r="B93" s="138" t="s">
        <v>26</v>
      </c>
      <c r="C93" s="139"/>
      <c r="D93" s="139"/>
      <c r="E93" s="140"/>
      <c r="F93" s="89">
        <v>0</v>
      </c>
      <c r="G93" s="39">
        <v>0</v>
      </c>
      <c r="H93" s="42"/>
      <c r="I93" s="42"/>
      <c r="J93" s="161">
        <v>0</v>
      </c>
      <c r="K93" s="162"/>
      <c r="L93" s="163"/>
      <c r="M93" s="161">
        <v>0</v>
      </c>
      <c r="N93" s="162"/>
      <c r="O93" s="163"/>
      <c r="P93" s="3">
        <v>509.88</v>
      </c>
      <c r="Q93" s="12">
        <v>0</v>
      </c>
      <c r="R93" s="15">
        <v>0</v>
      </c>
    </row>
    <row r="94" spans="1:18" x14ac:dyDescent="0.25">
      <c r="A94" s="2">
        <v>3299</v>
      </c>
      <c r="B94" s="138" t="s">
        <v>27</v>
      </c>
      <c r="C94" s="139"/>
      <c r="D94" s="139"/>
      <c r="E94" s="140"/>
      <c r="F94" s="17">
        <v>0</v>
      </c>
      <c r="G94" s="39">
        <v>0</v>
      </c>
      <c r="H94" s="39"/>
      <c r="I94" s="39"/>
      <c r="J94" s="161">
        <v>0</v>
      </c>
      <c r="K94" s="162"/>
      <c r="L94" s="163"/>
      <c r="M94" s="161">
        <v>0</v>
      </c>
      <c r="N94" s="162"/>
      <c r="O94" s="163"/>
      <c r="P94" s="3"/>
      <c r="Q94" s="12">
        <v>0</v>
      </c>
      <c r="R94" s="15">
        <v>0</v>
      </c>
    </row>
    <row r="95" spans="1:18" x14ac:dyDescent="0.25">
      <c r="A95" s="2">
        <v>3431</v>
      </c>
      <c r="B95" s="132" t="s">
        <v>28</v>
      </c>
      <c r="C95" s="133"/>
      <c r="D95" s="133"/>
      <c r="E95" s="134"/>
      <c r="F95" s="17">
        <v>0</v>
      </c>
      <c r="G95" s="39">
        <v>0</v>
      </c>
      <c r="H95" s="39"/>
      <c r="I95" s="39"/>
      <c r="J95" s="10">
        <v>0</v>
      </c>
      <c r="K95" s="11"/>
      <c r="L95" s="3"/>
      <c r="M95" s="166">
        <v>0</v>
      </c>
      <c r="N95" s="167"/>
      <c r="O95" s="3"/>
      <c r="P95" s="3"/>
      <c r="Q95" s="12">
        <v>0</v>
      </c>
      <c r="R95" s="15">
        <v>0</v>
      </c>
    </row>
    <row r="96" spans="1:18" x14ac:dyDescent="0.25">
      <c r="A96" s="2">
        <v>3433</v>
      </c>
      <c r="B96" s="132" t="s">
        <v>29</v>
      </c>
      <c r="C96" s="133"/>
      <c r="D96" s="133"/>
      <c r="E96" s="134"/>
      <c r="F96" s="17">
        <v>0</v>
      </c>
      <c r="G96" s="39">
        <v>0</v>
      </c>
      <c r="H96" s="39"/>
      <c r="I96" s="39"/>
      <c r="J96" s="10">
        <v>0</v>
      </c>
      <c r="K96" s="11"/>
      <c r="L96" s="3"/>
      <c r="M96" s="42">
        <v>0</v>
      </c>
      <c r="N96" s="39"/>
      <c r="O96" s="3"/>
      <c r="P96" s="3"/>
      <c r="Q96" s="12">
        <v>0</v>
      </c>
      <c r="R96" s="15">
        <v>0</v>
      </c>
    </row>
    <row r="97" spans="1:18" x14ac:dyDescent="0.25">
      <c r="A97" s="2">
        <v>4221</v>
      </c>
      <c r="B97" s="138" t="s">
        <v>35</v>
      </c>
      <c r="C97" s="139"/>
      <c r="D97" s="139"/>
      <c r="E97" s="140"/>
      <c r="F97" s="17">
        <v>0</v>
      </c>
      <c r="G97" s="39">
        <v>600</v>
      </c>
      <c r="H97" s="39"/>
      <c r="I97" s="39"/>
      <c r="J97" s="161">
        <v>1000</v>
      </c>
      <c r="K97" s="162"/>
      <c r="L97" s="163"/>
      <c r="M97" s="161">
        <v>811.25</v>
      </c>
      <c r="N97" s="162"/>
      <c r="O97" s="163"/>
      <c r="P97" s="3"/>
      <c r="Q97" s="12">
        <v>0</v>
      </c>
      <c r="R97" s="15">
        <f t="shared" si="13"/>
        <v>81.125</v>
      </c>
    </row>
    <row r="98" spans="1:18" x14ac:dyDescent="0.25">
      <c r="A98" s="2">
        <v>4223</v>
      </c>
      <c r="B98" s="132" t="s">
        <v>57</v>
      </c>
      <c r="C98" s="133"/>
      <c r="D98" s="133"/>
      <c r="E98" s="134"/>
      <c r="F98" s="17">
        <v>0</v>
      </c>
      <c r="G98" s="39">
        <v>1600</v>
      </c>
      <c r="H98" s="39"/>
      <c r="I98" s="39"/>
      <c r="J98" s="10">
        <v>1600</v>
      </c>
      <c r="K98" s="11"/>
      <c r="L98" s="3"/>
      <c r="M98" s="10">
        <v>0</v>
      </c>
      <c r="N98" s="11"/>
      <c r="O98" s="3"/>
      <c r="P98" s="3"/>
      <c r="Q98" s="12">
        <v>0</v>
      </c>
      <c r="R98" s="15">
        <v>0</v>
      </c>
    </row>
    <row r="99" spans="1:18" x14ac:dyDescent="0.25">
      <c r="A99" s="2">
        <v>4241</v>
      </c>
      <c r="B99" s="132" t="s">
        <v>36</v>
      </c>
      <c r="C99" s="133"/>
      <c r="D99" s="133"/>
      <c r="E99" s="134"/>
      <c r="F99" s="17">
        <v>608.38</v>
      </c>
      <c r="G99" s="39">
        <v>700</v>
      </c>
      <c r="H99" s="39"/>
      <c r="I99" s="39"/>
      <c r="J99" s="161">
        <v>700</v>
      </c>
      <c r="K99" s="162"/>
      <c r="L99" s="163"/>
      <c r="M99" s="161">
        <v>821.56</v>
      </c>
      <c r="N99" s="162"/>
      <c r="O99" s="163"/>
      <c r="P99" s="3"/>
      <c r="Q99" s="12">
        <v>0</v>
      </c>
      <c r="R99" s="15">
        <f t="shared" si="13"/>
        <v>117.36571428571428</v>
      </c>
    </row>
    <row r="100" spans="1:18" x14ac:dyDescent="0.25">
      <c r="A100" s="123"/>
      <c r="B100" s="172" t="s">
        <v>58</v>
      </c>
      <c r="C100" s="173"/>
      <c r="D100" s="173"/>
      <c r="E100" s="174"/>
      <c r="F100" s="124">
        <f>SUM(F69:F99)</f>
        <v>1626610.1299999997</v>
      </c>
      <c r="G100" s="124">
        <f>SUM(G69:G99)</f>
        <v>1849400</v>
      </c>
      <c r="H100" s="125"/>
      <c r="I100" s="125"/>
      <c r="J100" s="210">
        <f>SUM(J69:J99)</f>
        <v>1884125.12</v>
      </c>
      <c r="K100" s="211"/>
      <c r="L100" s="211"/>
      <c r="M100" s="210">
        <f>SUM(M69:M99)</f>
        <v>1985726.7000000002</v>
      </c>
      <c r="N100" s="211"/>
      <c r="O100" s="212"/>
      <c r="P100" s="126"/>
      <c r="Q100" s="119">
        <f>(M100/F100)*100</f>
        <v>122.07760565219156</v>
      </c>
      <c r="R100" s="19">
        <f>(M100/J100)*100</f>
        <v>105.39250705388399</v>
      </c>
    </row>
    <row r="101" spans="1:18" x14ac:dyDescent="0.25">
      <c r="A101" s="46">
        <v>6361</v>
      </c>
      <c r="B101" s="148" t="s">
        <v>65</v>
      </c>
      <c r="C101" s="149"/>
      <c r="D101" s="149"/>
      <c r="E101" s="149"/>
      <c r="F101" s="58">
        <v>1622217.95</v>
      </c>
      <c r="G101" s="97">
        <v>1848700</v>
      </c>
      <c r="H101" s="97"/>
      <c r="I101" s="97"/>
      <c r="J101" s="91">
        <v>1721900</v>
      </c>
      <c r="K101" s="55"/>
      <c r="L101" s="55"/>
      <c r="M101" s="91">
        <v>1718761.11</v>
      </c>
      <c r="N101" s="55"/>
      <c r="O101" s="55"/>
      <c r="P101" s="56"/>
      <c r="Q101" s="68">
        <f t="shared" ref="Q101:Q102" si="15">(M101/F101)*100</f>
        <v>105.95130635806368</v>
      </c>
      <c r="R101" s="67">
        <f t="shared" si="13"/>
        <v>99.817707764678559</v>
      </c>
    </row>
    <row r="102" spans="1:18" x14ac:dyDescent="0.25">
      <c r="A102" s="2">
        <v>6362</v>
      </c>
      <c r="B102" s="150" t="s">
        <v>66</v>
      </c>
      <c r="C102" s="151"/>
      <c r="D102" s="151"/>
      <c r="E102" s="151"/>
      <c r="F102" s="58">
        <v>600</v>
      </c>
      <c r="G102" s="97">
        <v>700</v>
      </c>
      <c r="H102" s="97"/>
      <c r="I102" s="97"/>
      <c r="J102" s="91">
        <v>600</v>
      </c>
      <c r="K102" s="55"/>
      <c r="L102" s="55"/>
      <c r="M102" s="91">
        <v>819.55</v>
      </c>
      <c r="N102" s="55"/>
      <c r="O102" s="55"/>
      <c r="P102" s="56"/>
      <c r="Q102" s="68">
        <f t="shared" si="15"/>
        <v>136.59166666666667</v>
      </c>
      <c r="R102" s="67">
        <v>0</v>
      </c>
    </row>
    <row r="103" spans="1:18" x14ac:dyDescent="0.25">
      <c r="A103" s="2">
        <v>6381</v>
      </c>
      <c r="B103" s="152" t="s">
        <v>67</v>
      </c>
      <c r="C103" s="152"/>
      <c r="D103" s="152"/>
      <c r="E103" s="152"/>
      <c r="F103" s="58">
        <v>56664</v>
      </c>
      <c r="G103" s="97">
        <v>0</v>
      </c>
      <c r="H103" s="97"/>
      <c r="I103" s="97"/>
      <c r="J103" s="91">
        <v>90000</v>
      </c>
      <c r="K103" s="55"/>
      <c r="L103" s="55"/>
      <c r="M103" s="91">
        <v>66504.39</v>
      </c>
      <c r="N103" s="55"/>
      <c r="O103" s="55"/>
      <c r="P103" s="56"/>
      <c r="Q103" s="68">
        <v>0</v>
      </c>
      <c r="R103" s="67">
        <f t="shared" si="13"/>
        <v>73.893766666666664</v>
      </c>
    </row>
    <row r="104" spans="1:18" x14ac:dyDescent="0.25">
      <c r="A104" s="2">
        <v>9221</v>
      </c>
      <c r="B104" s="133" t="s">
        <v>60</v>
      </c>
      <c r="C104" s="133"/>
      <c r="D104" s="133"/>
      <c r="E104" s="134"/>
      <c r="F104" s="58">
        <v>0</v>
      </c>
      <c r="G104" s="97">
        <v>0</v>
      </c>
      <c r="H104" s="97"/>
      <c r="I104" s="97"/>
      <c r="J104" s="91">
        <v>71625.119999999995</v>
      </c>
      <c r="K104" s="55"/>
      <c r="L104" s="55"/>
      <c r="M104" s="91">
        <v>0</v>
      </c>
      <c r="N104" s="55"/>
      <c r="O104" s="55"/>
      <c r="P104" s="56"/>
      <c r="Q104" s="68">
        <v>0</v>
      </c>
      <c r="R104" s="67">
        <v>0</v>
      </c>
    </row>
    <row r="105" spans="1:18" x14ac:dyDescent="0.25">
      <c r="A105" s="72"/>
      <c r="B105" s="143" t="s">
        <v>61</v>
      </c>
      <c r="C105" s="144"/>
      <c r="D105" s="144"/>
      <c r="E105" s="144"/>
      <c r="F105" s="73">
        <f>SUM(F101:F104)</f>
        <v>1679481.95</v>
      </c>
      <c r="G105" s="98">
        <f>SUM(G101:G104)</f>
        <v>1849400</v>
      </c>
      <c r="H105" s="98"/>
      <c r="I105" s="98"/>
      <c r="J105" s="76">
        <f>SUM(J101:J104)</f>
        <v>1884125.12</v>
      </c>
      <c r="K105" s="75"/>
      <c r="L105" s="75"/>
      <c r="M105" s="76">
        <f>SUM(M101:M104)</f>
        <v>1786085.05</v>
      </c>
      <c r="N105" s="75"/>
      <c r="O105" s="75"/>
      <c r="P105" s="77"/>
      <c r="Q105" s="78">
        <f>(M105/F105)*100</f>
        <v>106.34737991676542</v>
      </c>
      <c r="R105" s="79">
        <f>(M105/J105)*100</f>
        <v>94.796520201376012</v>
      </c>
    </row>
    <row r="106" spans="1:18" x14ac:dyDescent="0.25">
      <c r="A106" s="181" t="s">
        <v>46</v>
      </c>
      <c r="B106" s="182"/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3"/>
    </row>
    <row r="107" spans="1:18" x14ac:dyDescent="0.25">
      <c r="A107" s="2">
        <v>3221</v>
      </c>
      <c r="B107" s="138" t="s">
        <v>8</v>
      </c>
      <c r="C107" s="139"/>
      <c r="D107" s="139"/>
      <c r="E107" s="140"/>
      <c r="F107" s="3">
        <v>209.17</v>
      </c>
      <c r="G107" s="11">
        <v>500</v>
      </c>
      <c r="H107" s="11"/>
      <c r="I107" s="11"/>
      <c r="J107" s="161">
        <v>500</v>
      </c>
      <c r="K107" s="162"/>
      <c r="L107" s="163"/>
      <c r="M107" s="161">
        <v>0</v>
      </c>
      <c r="N107" s="162"/>
      <c r="O107" s="163"/>
      <c r="P107" s="3"/>
      <c r="Q107" s="12">
        <v>0</v>
      </c>
      <c r="R107" s="15">
        <v>0</v>
      </c>
    </row>
    <row r="108" spans="1:18" x14ac:dyDescent="0.25">
      <c r="A108" s="2">
        <v>3236</v>
      </c>
      <c r="B108" s="132" t="s">
        <v>54</v>
      </c>
      <c r="C108" s="133"/>
      <c r="D108" s="133"/>
      <c r="E108" s="134"/>
      <c r="F108" s="110">
        <v>0</v>
      </c>
      <c r="G108" s="109">
        <v>0</v>
      </c>
      <c r="H108" s="109"/>
      <c r="I108" s="109"/>
      <c r="J108" s="108">
        <v>492.53</v>
      </c>
      <c r="K108" s="109"/>
      <c r="L108" s="110"/>
      <c r="M108" s="108">
        <v>450</v>
      </c>
      <c r="N108" s="109"/>
      <c r="O108" s="110"/>
      <c r="P108" s="110"/>
      <c r="Q108" s="106">
        <v>0</v>
      </c>
      <c r="R108" s="15">
        <v>0</v>
      </c>
    </row>
    <row r="109" spans="1:18" x14ac:dyDescent="0.25">
      <c r="A109" s="2">
        <v>3241</v>
      </c>
      <c r="B109" s="132" t="s">
        <v>75</v>
      </c>
      <c r="C109" s="133"/>
      <c r="D109" s="133"/>
      <c r="E109" s="134"/>
      <c r="F109" s="3">
        <v>1059</v>
      </c>
      <c r="G109" s="11">
        <v>4280</v>
      </c>
      <c r="H109" s="11"/>
      <c r="I109" s="11"/>
      <c r="J109" s="10">
        <v>4280</v>
      </c>
      <c r="K109" s="11"/>
      <c r="L109" s="3"/>
      <c r="M109" s="10">
        <v>2137</v>
      </c>
      <c r="N109" s="11"/>
      <c r="O109" s="3"/>
      <c r="P109" s="3"/>
      <c r="Q109" s="12">
        <v>0</v>
      </c>
      <c r="R109" s="15">
        <f t="shared" ref="R109" si="16">(M109/J109)*100</f>
        <v>49.929906542056074</v>
      </c>
    </row>
    <row r="110" spans="1:18" x14ac:dyDescent="0.25">
      <c r="A110" s="2">
        <v>3293</v>
      </c>
      <c r="B110" s="132" t="s">
        <v>23</v>
      </c>
      <c r="C110" s="133"/>
      <c r="D110" s="133"/>
      <c r="E110" s="134"/>
      <c r="F110" s="3">
        <v>0</v>
      </c>
      <c r="G110" s="11">
        <v>0</v>
      </c>
      <c r="H110" s="11"/>
      <c r="I110" s="11"/>
      <c r="J110" s="10">
        <v>0</v>
      </c>
      <c r="K110" s="11"/>
      <c r="L110" s="3"/>
      <c r="M110" s="10">
        <v>0</v>
      </c>
      <c r="N110" s="11"/>
      <c r="O110" s="3"/>
      <c r="P110" s="3"/>
      <c r="Q110" s="12">
        <v>0</v>
      </c>
      <c r="R110" s="15">
        <v>0</v>
      </c>
    </row>
    <row r="111" spans="1:18" x14ac:dyDescent="0.25">
      <c r="A111" s="2">
        <v>3811</v>
      </c>
      <c r="B111" s="135" t="s">
        <v>47</v>
      </c>
      <c r="C111" s="136"/>
      <c r="D111" s="136"/>
      <c r="E111" s="137"/>
      <c r="F111" s="110">
        <v>140</v>
      </c>
      <c r="G111" s="109">
        <v>6000</v>
      </c>
      <c r="H111" s="109"/>
      <c r="I111" s="109"/>
      <c r="J111" s="108">
        <v>19000</v>
      </c>
      <c r="K111" s="109"/>
      <c r="L111" s="110"/>
      <c r="M111" s="108">
        <v>18562</v>
      </c>
      <c r="N111" s="109"/>
      <c r="O111" s="110"/>
      <c r="P111" s="110"/>
      <c r="Q111" s="106">
        <v>0</v>
      </c>
      <c r="R111" s="15">
        <v>0</v>
      </c>
    </row>
    <row r="112" spans="1:18" ht="14.25" customHeight="1" x14ac:dyDescent="0.25">
      <c r="A112" s="2">
        <v>4241</v>
      </c>
      <c r="B112" s="138" t="s">
        <v>36</v>
      </c>
      <c r="C112" s="139"/>
      <c r="D112" s="139"/>
      <c r="E112" s="140"/>
      <c r="F112" s="3">
        <v>150.16999999999999</v>
      </c>
      <c r="G112" s="11">
        <v>0</v>
      </c>
      <c r="H112" s="11"/>
      <c r="I112" s="11"/>
      <c r="J112" s="161">
        <v>2120</v>
      </c>
      <c r="K112" s="162"/>
      <c r="L112" s="163"/>
      <c r="M112" s="161">
        <v>614.46</v>
      </c>
      <c r="N112" s="162"/>
      <c r="O112" s="163"/>
      <c r="P112" s="3"/>
      <c r="Q112" s="12">
        <v>0</v>
      </c>
      <c r="R112" s="15">
        <v>0</v>
      </c>
    </row>
    <row r="113" spans="1:18" ht="14.25" customHeight="1" x14ac:dyDescent="0.25">
      <c r="A113" s="65"/>
      <c r="B113" s="172" t="s">
        <v>58</v>
      </c>
      <c r="C113" s="173"/>
      <c r="D113" s="173"/>
      <c r="E113" s="174"/>
      <c r="F113" s="117">
        <f>SUM(F107:F112)</f>
        <v>1558.3400000000001</v>
      </c>
      <c r="G113" s="116">
        <f>SUM(G107:G112)</f>
        <v>10780</v>
      </c>
      <c r="H113" s="116"/>
      <c r="I113" s="116"/>
      <c r="J113" s="201">
        <f>SUM(J107:J112)</f>
        <v>26392.53</v>
      </c>
      <c r="K113" s="202"/>
      <c r="L113" s="203"/>
      <c r="M113" s="201">
        <f>SUM(M107:M112)</f>
        <v>21763.46</v>
      </c>
      <c r="N113" s="202"/>
      <c r="O113" s="203"/>
      <c r="P113" s="117"/>
      <c r="Q113" s="119">
        <f>(M113/F113)*100</f>
        <v>1396.5796937767109</v>
      </c>
      <c r="R113" s="19">
        <f>(M113/J113)*100</f>
        <v>82.460681109389668</v>
      </c>
    </row>
    <row r="114" spans="1:18" ht="14.25" customHeight="1" x14ac:dyDescent="0.25">
      <c r="A114" s="2">
        <v>6631</v>
      </c>
      <c r="B114" s="132" t="s">
        <v>47</v>
      </c>
      <c r="C114" s="133"/>
      <c r="D114" s="133"/>
      <c r="E114" s="134"/>
      <c r="F114" s="67">
        <v>8517.02</v>
      </c>
      <c r="G114" s="67">
        <v>8500</v>
      </c>
      <c r="H114" s="99"/>
      <c r="I114" s="99"/>
      <c r="J114" s="57">
        <v>17000</v>
      </c>
      <c r="K114" s="54"/>
      <c r="L114" s="87"/>
      <c r="M114" s="91">
        <v>17701.97</v>
      </c>
      <c r="N114" s="54"/>
      <c r="O114" s="87"/>
      <c r="P114" s="88"/>
      <c r="Q114" s="93">
        <f t="shared" ref="Q114" si="17">(M114/F114)*100</f>
        <v>207.84229695362933</v>
      </c>
      <c r="R114" s="94">
        <f t="shared" ref="R114" si="18">(M114/J114)*100</f>
        <v>104.12923529411766</v>
      </c>
    </row>
    <row r="115" spans="1:18" ht="14.25" customHeight="1" x14ac:dyDescent="0.25">
      <c r="A115" s="2">
        <v>6632</v>
      </c>
      <c r="B115" s="132" t="s">
        <v>80</v>
      </c>
      <c r="C115" s="133"/>
      <c r="D115" s="133"/>
      <c r="E115" s="134"/>
      <c r="F115" s="67">
        <v>150.16999999999999</v>
      </c>
      <c r="G115" s="67">
        <v>0</v>
      </c>
      <c r="H115" s="99"/>
      <c r="I115" s="99"/>
      <c r="J115" s="57">
        <v>0</v>
      </c>
      <c r="K115" s="54"/>
      <c r="L115" s="87"/>
      <c r="M115" s="91">
        <v>614.46</v>
      </c>
      <c r="N115" s="54"/>
      <c r="O115" s="87"/>
      <c r="P115" s="88"/>
      <c r="Q115" s="93">
        <v>0</v>
      </c>
      <c r="R115" s="94">
        <v>0</v>
      </c>
    </row>
    <row r="116" spans="1:18" x14ac:dyDescent="0.25">
      <c r="A116" s="2">
        <v>9221</v>
      </c>
      <c r="B116" s="132" t="s">
        <v>60</v>
      </c>
      <c r="C116" s="133"/>
      <c r="D116" s="133"/>
      <c r="E116" s="134"/>
      <c r="F116" s="51">
        <v>0</v>
      </c>
      <c r="G116" s="67">
        <v>2280</v>
      </c>
      <c r="H116" s="99"/>
      <c r="I116" s="99"/>
      <c r="J116" s="57">
        <v>9392.5300000000007</v>
      </c>
      <c r="K116" s="54"/>
      <c r="L116" s="87"/>
      <c r="M116" s="91">
        <v>0</v>
      </c>
      <c r="N116" s="54"/>
      <c r="O116" s="87"/>
      <c r="P116" s="88"/>
      <c r="Q116" s="93">
        <v>0</v>
      </c>
      <c r="R116" s="94">
        <v>0</v>
      </c>
    </row>
    <row r="117" spans="1:18" x14ac:dyDescent="0.25">
      <c r="A117" s="72"/>
      <c r="B117" s="144" t="s">
        <v>61</v>
      </c>
      <c r="C117" s="144"/>
      <c r="D117" s="144"/>
      <c r="E117" s="144"/>
      <c r="F117" s="78">
        <f>SUM(F114:F116)</f>
        <v>8667.19</v>
      </c>
      <c r="G117" s="79">
        <f>SUM(G114:G116)</f>
        <v>10780</v>
      </c>
      <c r="H117" s="78"/>
      <c r="I117" s="78"/>
      <c r="J117" s="90">
        <f>SUM(J114:J116)</f>
        <v>26392.53</v>
      </c>
      <c r="K117" s="74"/>
      <c r="L117" s="80"/>
      <c r="M117" s="74">
        <f>SUM(M114:M116)</f>
        <v>18316.43</v>
      </c>
      <c r="N117" s="74"/>
      <c r="O117" s="80"/>
      <c r="P117" s="80"/>
      <c r="Q117" s="76">
        <f>(M117/F117)*100</f>
        <v>211.3306619561819</v>
      </c>
      <c r="R117" s="90">
        <f>(M117/J117)*100</f>
        <v>69.400053727323609</v>
      </c>
    </row>
    <row r="118" spans="1:18" x14ac:dyDescent="0.25">
      <c r="A118" s="181" t="s">
        <v>48</v>
      </c>
      <c r="B118" s="182"/>
      <c r="C118" s="182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3"/>
    </row>
    <row r="119" spans="1:18" x14ac:dyDescent="0.25">
      <c r="A119" s="164" t="s">
        <v>51</v>
      </c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61"/>
    </row>
    <row r="120" spans="1:18" x14ac:dyDescent="0.25">
      <c r="A120" s="2">
        <v>3111</v>
      </c>
      <c r="B120" s="138" t="s">
        <v>49</v>
      </c>
      <c r="C120" s="139"/>
      <c r="D120" s="139"/>
      <c r="E120" s="140"/>
      <c r="F120" s="17">
        <v>21373.99</v>
      </c>
      <c r="G120" s="39">
        <v>26000</v>
      </c>
      <c r="H120" s="39"/>
      <c r="I120" s="39"/>
      <c r="J120" s="161">
        <v>46000</v>
      </c>
      <c r="K120" s="162"/>
      <c r="L120" s="163"/>
      <c r="M120" s="161">
        <v>44527.88</v>
      </c>
      <c r="N120" s="162"/>
      <c r="O120" s="163"/>
      <c r="P120" s="3"/>
      <c r="Q120" s="12">
        <f t="shared" ref="Q120:Q125" si="19">(M120/F120)*100</f>
        <v>208.32741102620517</v>
      </c>
      <c r="R120" s="15">
        <f t="shared" ref="R120:R126" si="20">(M120/J120)*100</f>
        <v>96.799739130434787</v>
      </c>
    </row>
    <row r="121" spans="1:18" x14ac:dyDescent="0.25">
      <c r="A121" s="2">
        <v>3121</v>
      </c>
      <c r="B121" s="138" t="s">
        <v>3</v>
      </c>
      <c r="C121" s="139"/>
      <c r="D121" s="139"/>
      <c r="E121" s="140"/>
      <c r="F121" s="89">
        <v>2400</v>
      </c>
      <c r="G121" s="39">
        <v>2000</v>
      </c>
      <c r="H121" s="39"/>
      <c r="I121" s="39"/>
      <c r="J121" s="161">
        <v>2800</v>
      </c>
      <c r="K121" s="162"/>
      <c r="L121" s="163"/>
      <c r="M121" s="141">
        <v>2800</v>
      </c>
      <c r="N121" s="168"/>
      <c r="O121" s="142"/>
      <c r="P121" s="3"/>
      <c r="Q121" s="15">
        <f t="shared" si="19"/>
        <v>116.66666666666667</v>
      </c>
      <c r="R121" s="15">
        <f t="shared" si="20"/>
        <v>100</v>
      </c>
    </row>
    <row r="122" spans="1:18" x14ac:dyDescent="0.25">
      <c r="A122" s="2">
        <v>3132</v>
      </c>
      <c r="B122" s="132" t="s">
        <v>50</v>
      </c>
      <c r="C122" s="133"/>
      <c r="D122" s="133"/>
      <c r="E122" s="134"/>
      <c r="F122" s="17">
        <v>3526.76</v>
      </c>
      <c r="G122" s="96">
        <v>4290</v>
      </c>
      <c r="H122" s="39"/>
      <c r="I122" s="39"/>
      <c r="J122" s="141">
        <v>7800</v>
      </c>
      <c r="K122" s="168"/>
      <c r="L122" s="142"/>
      <c r="M122" s="141">
        <v>7347.13</v>
      </c>
      <c r="N122" s="168"/>
      <c r="O122" s="142"/>
      <c r="P122" s="3"/>
      <c r="Q122" s="12">
        <f t="shared" si="19"/>
        <v>208.32520500402634</v>
      </c>
      <c r="R122" s="15">
        <f t="shared" si="20"/>
        <v>94.193974358974359</v>
      </c>
    </row>
    <row r="123" spans="1:18" x14ac:dyDescent="0.25">
      <c r="A123" s="2">
        <v>3212</v>
      </c>
      <c r="B123" s="146" t="s">
        <v>5</v>
      </c>
      <c r="C123" s="147"/>
      <c r="D123" s="147"/>
      <c r="E123" s="157"/>
      <c r="F123" s="17">
        <v>316.24</v>
      </c>
      <c r="G123" s="39">
        <v>1200</v>
      </c>
      <c r="H123" s="39"/>
      <c r="I123" s="39"/>
      <c r="J123" s="10">
        <v>500</v>
      </c>
      <c r="K123" s="11"/>
      <c r="L123" s="3"/>
      <c r="M123" s="12">
        <v>327.41000000000003</v>
      </c>
      <c r="N123" s="26"/>
      <c r="O123" s="3"/>
      <c r="P123" s="3"/>
      <c r="Q123" s="12">
        <f t="shared" si="19"/>
        <v>103.53212749810272</v>
      </c>
      <c r="R123" s="15">
        <f t="shared" si="20"/>
        <v>65.482000000000014</v>
      </c>
    </row>
    <row r="124" spans="1:18" x14ac:dyDescent="0.25">
      <c r="A124" s="2">
        <v>3213</v>
      </c>
      <c r="B124" s="132" t="s">
        <v>6</v>
      </c>
      <c r="C124" s="133"/>
      <c r="D124" s="133"/>
      <c r="E124" s="134"/>
      <c r="F124" s="17">
        <v>0</v>
      </c>
      <c r="G124" s="39">
        <v>0</v>
      </c>
      <c r="H124" s="39"/>
      <c r="I124" s="39"/>
      <c r="J124" s="108">
        <v>200</v>
      </c>
      <c r="K124" s="109"/>
      <c r="L124" s="110"/>
      <c r="M124" s="106">
        <v>150</v>
      </c>
      <c r="N124" s="112"/>
      <c r="O124" s="110"/>
      <c r="P124" s="110"/>
      <c r="Q124" s="106">
        <v>0</v>
      </c>
      <c r="R124" s="15">
        <v>0</v>
      </c>
    </row>
    <row r="125" spans="1:18" x14ac:dyDescent="0.25">
      <c r="A125" s="2">
        <v>3236</v>
      </c>
      <c r="B125" s="132" t="s">
        <v>54</v>
      </c>
      <c r="C125" s="133"/>
      <c r="D125" s="133"/>
      <c r="E125" s="134"/>
      <c r="F125" s="17">
        <v>132.38</v>
      </c>
      <c r="G125" s="39">
        <v>0</v>
      </c>
      <c r="H125" s="39"/>
      <c r="I125" s="39"/>
      <c r="J125" s="108">
        <v>100</v>
      </c>
      <c r="K125" s="109"/>
      <c r="L125" s="110"/>
      <c r="M125" s="106">
        <v>66.19</v>
      </c>
      <c r="N125" s="112"/>
      <c r="O125" s="110"/>
      <c r="P125" s="110"/>
      <c r="Q125" s="106">
        <f t="shared" si="19"/>
        <v>50</v>
      </c>
      <c r="R125" s="15">
        <f t="shared" si="20"/>
        <v>66.19</v>
      </c>
    </row>
    <row r="126" spans="1:18" x14ac:dyDescent="0.25">
      <c r="A126" s="2">
        <v>3237</v>
      </c>
      <c r="B126" s="132" t="s">
        <v>18</v>
      </c>
      <c r="C126" s="133"/>
      <c r="D126" s="133"/>
      <c r="E126" s="134"/>
      <c r="F126" s="17">
        <v>0</v>
      </c>
      <c r="G126" s="39">
        <v>0</v>
      </c>
      <c r="H126" s="39"/>
      <c r="I126" s="39"/>
      <c r="J126" s="10">
        <v>300</v>
      </c>
      <c r="K126" s="11">
        <v>6000</v>
      </c>
      <c r="L126" s="3">
        <f>SUM(J126:K126)</f>
        <v>6300</v>
      </c>
      <c r="M126" s="166">
        <v>250</v>
      </c>
      <c r="N126" s="167"/>
      <c r="O126" s="3"/>
      <c r="P126" s="3"/>
      <c r="Q126" s="12">
        <v>0</v>
      </c>
      <c r="R126" s="15">
        <f t="shared" si="20"/>
        <v>83.333333333333343</v>
      </c>
    </row>
    <row r="127" spans="1:18" x14ac:dyDescent="0.25">
      <c r="A127" s="65"/>
      <c r="B127" s="172" t="s">
        <v>58</v>
      </c>
      <c r="C127" s="173"/>
      <c r="D127" s="173"/>
      <c r="E127" s="174"/>
      <c r="F127" s="102">
        <f>SUM(F120:F126)</f>
        <v>27749.370000000003</v>
      </c>
      <c r="G127" s="40">
        <f>SUM(G120:G126)</f>
        <v>33490</v>
      </c>
      <c r="H127" s="40"/>
      <c r="I127" s="40"/>
      <c r="J127" s="201">
        <f>J120+J121+J122+J123+J124+J125+J126</f>
        <v>57700</v>
      </c>
      <c r="K127" s="202"/>
      <c r="L127" s="203"/>
      <c r="M127" s="201">
        <f>SUM(M120:M126)</f>
        <v>55468.61</v>
      </c>
      <c r="N127" s="202"/>
      <c r="O127" s="203"/>
      <c r="P127" s="48"/>
      <c r="Q127" s="34">
        <f>(M127/F127)*100</f>
        <v>199.89142095838571</v>
      </c>
      <c r="R127" s="19">
        <v>87.87</v>
      </c>
    </row>
    <row r="128" spans="1:18" x14ac:dyDescent="0.25">
      <c r="A128" s="215" t="s">
        <v>52</v>
      </c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7"/>
    </row>
    <row r="129" spans="1:18" ht="15" customHeight="1" x14ac:dyDescent="0.25">
      <c r="A129" s="2">
        <v>3222</v>
      </c>
      <c r="B129" s="138" t="s">
        <v>31</v>
      </c>
      <c r="C129" s="139"/>
      <c r="D129" s="139"/>
      <c r="E129" s="140"/>
      <c r="F129" s="13">
        <v>2896.93</v>
      </c>
      <c r="G129" s="11">
        <v>3052.62</v>
      </c>
      <c r="H129" s="11"/>
      <c r="I129" s="11"/>
      <c r="J129" s="161">
        <v>3000</v>
      </c>
      <c r="K129" s="162"/>
      <c r="L129" s="163"/>
      <c r="M129" s="161">
        <v>2831.67</v>
      </c>
      <c r="N129" s="162"/>
      <c r="O129" s="163"/>
      <c r="P129" s="3"/>
      <c r="Q129" s="12">
        <f t="shared" ref="Q129" si="21">(M129/F129)*100</f>
        <v>97.74727038623648</v>
      </c>
      <c r="R129" s="15">
        <f t="shared" ref="R129" si="22">(M129/J129)*100</f>
        <v>94.388999999999996</v>
      </c>
    </row>
    <row r="130" spans="1:18" x14ac:dyDescent="0.25">
      <c r="A130" s="66"/>
      <c r="B130" s="172" t="s">
        <v>58</v>
      </c>
      <c r="C130" s="173"/>
      <c r="D130" s="173"/>
      <c r="E130" s="174"/>
      <c r="F130" s="47">
        <f>F129</f>
        <v>2896.93</v>
      </c>
      <c r="G130" s="47">
        <f>G129</f>
        <v>3052.62</v>
      </c>
      <c r="H130" s="47"/>
      <c r="I130" s="47"/>
      <c r="J130" s="47">
        <f>J129</f>
        <v>3000</v>
      </c>
      <c r="K130" s="47"/>
      <c r="L130" s="47"/>
      <c r="M130" s="184">
        <f>M129</f>
        <v>2831.67</v>
      </c>
      <c r="N130" s="184"/>
      <c r="O130" s="47"/>
      <c r="P130" s="47"/>
      <c r="Q130" s="49">
        <f>Q129</f>
        <v>97.74727038623648</v>
      </c>
      <c r="R130" s="19">
        <f>SUM(R129)</f>
        <v>94.388999999999996</v>
      </c>
    </row>
    <row r="131" spans="1:18" ht="21.75" customHeight="1" x14ac:dyDescent="0.25">
      <c r="A131" s="8">
        <v>67111</v>
      </c>
      <c r="B131" s="132" t="s">
        <v>84</v>
      </c>
      <c r="C131" s="133"/>
      <c r="D131" s="133"/>
      <c r="E131" s="134"/>
      <c r="F131" s="67">
        <v>28180.35</v>
      </c>
      <c r="G131" s="67">
        <v>36542.620000000003</v>
      </c>
      <c r="H131" s="67"/>
      <c r="I131" s="67"/>
      <c r="J131" s="68">
        <v>60700</v>
      </c>
      <c r="K131" s="69"/>
      <c r="L131" s="69"/>
      <c r="M131" s="67">
        <v>56914.720000000001</v>
      </c>
      <c r="N131" s="69"/>
      <c r="O131" s="69"/>
      <c r="P131" s="70"/>
      <c r="Q131" s="68">
        <v>0</v>
      </c>
      <c r="R131" s="67">
        <f t="shared" ref="R131" si="23">(M131/J131)*100</f>
        <v>93.763953871499169</v>
      </c>
    </row>
    <row r="132" spans="1:18" ht="21.75" customHeight="1" x14ac:dyDescent="0.25">
      <c r="A132" s="85"/>
      <c r="B132" s="143" t="s">
        <v>85</v>
      </c>
      <c r="C132" s="144"/>
      <c r="D132" s="144"/>
      <c r="E132" s="145"/>
      <c r="F132" s="79">
        <f>F131</f>
        <v>28180.35</v>
      </c>
      <c r="G132" s="79">
        <f>G131</f>
        <v>36542.620000000003</v>
      </c>
      <c r="H132" s="79"/>
      <c r="I132" s="79"/>
      <c r="J132" s="78">
        <f>J131</f>
        <v>60700</v>
      </c>
      <c r="K132" s="83"/>
      <c r="L132" s="83"/>
      <c r="M132" s="79">
        <f>M131</f>
        <v>56914.720000000001</v>
      </c>
      <c r="N132" s="83"/>
      <c r="O132" s="83"/>
      <c r="P132" s="86"/>
      <c r="Q132" s="78">
        <f>(M132/F132)*100</f>
        <v>201.96597984056268</v>
      </c>
      <c r="R132" s="79">
        <f>(M132/J132)*100</f>
        <v>93.763953871499169</v>
      </c>
    </row>
    <row r="133" spans="1:18" x14ac:dyDescent="0.25">
      <c r="A133" s="59"/>
      <c r="B133" s="59"/>
      <c r="C133" s="59"/>
      <c r="D133" s="59"/>
      <c r="E133" s="59"/>
      <c r="J133" s="18"/>
      <c r="M133" s="213"/>
      <c r="N133" s="213"/>
      <c r="R133" s="9"/>
    </row>
    <row r="134" spans="1:18" x14ac:dyDescent="0.25">
      <c r="A134" s="206" t="s">
        <v>68</v>
      </c>
      <c r="B134" s="206"/>
      <c r="C134" s="206"/>
      <c r="D134" s="206"/>
      <c r="E134" s="207"/>
      <c r="F134" s="127">
        <f>F35+F48+F64+F100+F113+F127+F130</f>
        <v>1769951.14</v>
      </c>
      <c r="G134" s="128">
        <f>G35+G48+G64+G100+G113+G127+G130</f>
        <v>2011392.62</v>
      </c>
      <c r="H134" s="129"/>
      <c r="I134" s="129"/>
      <c r="J134" s="153">
        <f t="shared" ref="J134:K134" si="24">J35+J48+J64+J100+J113+J127+J130</f>
        <v>2095258.1700000002</v>
      </c>
      <c r="K134" s="154">
        <f t="shared" si="24"/>
        <v>0</v>
      </c>
      <c r="L134" s="130"/>
      <c r="M134" s="155">
        <f t="shared" ref="M134:N134" si="25">M35+M48+M64+M100+M113+M127+M130</f>
        <v>2181843.61</v>
      </c>
      <c r="N134" s="156">
        <f t="shared" si="25"/>
        <v>0</v>
      </c>
      <c r="O134" s="130"/>
      <c r="P134" s="130"/>
      <c r="Q134" s="131">
        <f>(M134/F134)*100</f>
        <v>123.27140341286483</v>
      </c>
      <c r="R134" s="131">
        <f>(M134/J134)*100</f>
        <v>104.13244731554965</v>
      </c>
    </row>
    <row r="135" spans="1:18" x14ac:dyDescent="0.25">
      <c r="A135" s="208" t="s">
        <v>69</v>
      </c>
      <c r="B135" s="208"/>
      <c r="C135" s="208"/>
      <c r="D135" s="208"/>
      <c r="E135" s="209"/>
      <c r="F135" s="104">
        <f>F37+F51+F67+F105+F117+F132</f>
        <v>1828336.33</v>
      </c>
      <c r="G135" s="105">
        <f>G37+G51+G67+G105+G117+G132</f>
        <v>2011392.62</v>
      </c>
      <c r="H135" s="45"/>
      <c r="I135" s="45"/>
      <c r="J135" s="204">
        <f t="shared" ref="J135:K135" si="26">J37+J51+J67+J105+J117+J132</f>
        <v>2095258.1700000002</v>
      </c>
      <c r="K135" s="214">
        <f t="shared" si="26"/>
        <v>0</v>
      </c>
      <c r="L135" s="20"/>
      <c r="M135" s="204">
        <f>M37+M51+M67+M105+M117+M132</f>
        <v>1976631.7</v>
      </c>
      <c r="N135" s="205"/>
      <c r="O135" s="20"/>
      <c r="P135" s="20"/>
      <c r="Q135" s="35">
        <f>(M135/F135)*100</f>
        <v>108.11094586738315</v>
      </c>
      <c r="R135" s="60">
        <f>(M135/J135)*100</f>
        <v>94.338336358807751</v>
      </c>
    </row>
    <row r="136" spans="1:18" x14ac:dyDescent="0.25">
      <c r="F136" s="18"/>
      <c r="G136" s="18"/>
      <c r="Q136" s="18"/>
    </row>
  </sheetData>
  <mergeCells count="292">
    <mergeCell ref="B131:E131"/>
    <mergeCell ref="B132:E132"/>
    <mergeCell ref="M135:N135"/>
    <mergeCell ref="A134:E134"/>
    <mergeCell ref="A135:E135"/>
    <mergeCell ref="B100:E100"/>
    <mergeCell ref="J100:L100"/>
    <mergeCell ref="M100:O100"/>
    <mergeCell ref="B127:E127"/>
    <mergeCell ref="J127:L127"/>
    <mergeCell ref="M127:O127"/>
    <mergeCell ref="B130:E130"/>
    <mergeCell ref="M130:N130"/>
    <mergeCell ref="M133:N133"/>
    <mergeCell ref="B129:E129"/>
    <mergeCell ref="J129:L129"/>
    <mergeCell ref="M122:O122"/>
    <mergeCell ref="B114:E114"/>
    <mergeCell ref="B116:E116"/>
    <mergeCell ref="J135:K135"/>
    <mergeCell ref="A118:R118"/>
    <mergeCell ref="A128:R128"/>
    <mergeCell ref="M113:O113"/>
    <mergeCell ref="J122:L122"/>
    <mergeCell ref="B91:E91"/>
    <mergeCell ref="J91:L91"/>
    <mergeCell ref="M91:O91"/>
    <mergeCell ref="B94:E94"/>
    <mergeCell ref="J94:L94"/>
    <mergeCell ref="B113:E113"/>
    <mergeCell ref="B107:E107"/>
    <mergeCell ref="J107:L107"/>
    <mergeCell ref="M107:O107"/>
    <mergeCell ref="B112:E112"/>
    <mergeCell ref="J112:L112"/>
    <mergeCell ref="M112:O112"/>
    <mergeCell ref="B99:E99"/>
    <mergeCell ref="J99:L99"/>
    <mergeCell ref="M99:O99"/>
    <mergeCell ref="B96:E96"/>
    <mergeCell ref="B98:E98"/>
    <mergeCell ref="B97:E97"/>
    <mergeCell ref="J97:L97"/>
    <mergeCell ref="M97:O97"/>
    <mergeCell ref="B105:E105"/>
    <mergeCell ref="B104:E104"/>
    <mergeCell ref="A106:R106"/>
    <mergeCell ref="J113:L113"/>
    <mergeCell ref="B87:E87"/>
    <mergeCell ref="J87:L87"/>
    <mergeCell ref="M87:O87"/>
    <mergeCell ref="B88:E88"/>
    <mergeCell ref="J88:L88"/>
    <mergeCell ref="M88:O88"/>
    <mergeCell ref="B55:E55"/>
    <mergeCell ref="B95:E95"/>
    <mergeCell ref="M95:N95"/>
    <mergeCell ref="B89:E89"/>
    <mergeCell ref="J89:L89"/>
    <mergeCell ref="M89:O89"/>
    <mergeCell ref="B90:E90"/>
    <mergeCell ref="J90:L90"/>
    <mergeCell ref="M90:O90"/>
    <mergeCell ref="M94:O94"/>
    <mergeCell ref="B93:E93"/>
    <mergeCell ref="J93:L93"/>
    <mergeCell ref="M93:O93"/>
    <mergeCell ref="B92:E92"/>
    <mergeCell ref="B84:E84"/>
    <mergeCell ref="J84:L84"/>
    <mergeCell ref="M84:O84"/>
    <mergeCell ref="B86:E86"/>
    <mergeCell ref="J86:L86"/>
    <mergeCell ref="M86:O86"/>
    <mergeCell ref="B85:E85"/>
    <mergeCell ref="M85:N85"/>
    <mergeCell ref="J85:K85"/>
    <mergeCell ref="B81:E81"/>
    <mergeCell ref="J81:L81"/>
    <mergeCell ref="M81:O81"/>
    <mergeCell ref="B82:E82"/>
    <mergeCell ref="J82:L82"/>
    <mergeCell ref="M82:O82"/>
    <mergeCell ref="B80:E80"/>
    <mergeCell ref="M80:N80"/>
    <mergeCell ref="B83:E83"/>
    <mergeCell ref="J83:L83"/>
    <mergeCell ref="M83:O83"/>
    <mergeCell ref="B75:E75"/>
    <mergeCell ref="J75:K75"/>
    <mergeCell ref="M75:O75"/>
    <mergeCell ref="B77:E77"/>
    <mergeCell ref="J77:L77"/>
    <mergeCell ref="M77:O77"/>
    <mergeCell ref="B76:E76"/>
    <mergeCell ref="M76:N76"/>
    <mergeCell ref="B79:E79"/>
    <mergeCell ref="J79:L79"/>
    <mergeCell ref="M79:O79"/>
    <mergeCell ref="B72:E72"/>
    <mergeCell ref="J72:L72"/>
    <mergeCell ref="M72:O72"/>
    <mergeCell ref="B73:E73"/>
    <mergeCell ref="J73:L73"/>
    <mergeCell ref="M73:O73"/>
    <mergeCell ref="B74:E74"/>
    <mergeCell ref="J74:L74"/>
    <mergeCell ref="M74:O74"/>
    <mergeCell ref="B10:E10"/>
    <mergeCell ref="B64:E64"/>
    <mergeCell ref="J64:L64"/>
    <mergeCell ref="M64:O64"/>
    <mergeCell ref="B69:E69"/>
    <mergeCell ref="J69:L69"/>
    <mergeCell ref="M69:O69"/>
    <mergeCell ref="B71:E71"/>
    <mergeCell ref="J71:L71"/>
    <mergeCell ref="M71:O71"/>
    <mergeCell ref="M70:O70"/>
    <mergeCell ref="J70:L70"/>
    <mergeCell ref="B70:E70"/>
    <mergeCell ref="B58:E58"/>
    <mergeCell ref="M58:N58"/>
    <mergeCell ref="M33:O33"/>
    <mergeCell ref="M34:O34"/>
    <mergeCell ref="B30:E30"/>
    <mergeCell ref="B31:E31"/>
    <mergeCell ref="B32:E32"/>
    <mergeCell ref="B33:E33"/>
    <mergeCell ref="B34:E34"/>
    <mergeCell ref="B24:E24"/>
    <mergeCell ref="B25:E25"/>
    <mergeCell ref="B2:E2"/>
    <mergeCell ref="J2:L2"/>
    <mergeCell ref="M2:O2"/>
    <mergeCell ref="B5:E5"/>
    <mergeCell ref="M5:O5"/>
    <mergeCell ref="M6:O6"/>
    <mergeCell ref="M7:O7"/>
    <mergeCell ref="M8:O8"/>
    <mergeCell ref="M9:O9"/>
    <mergeCell ref="J5:L5"/>
    <mergeCell ref="J6:L6"/>
    <mergeCell ref="A4:R4"/>
    <mergeCell ref="B6:E6"/>
    <mergeCell ref="B7:E7"/>
    <mergeCell ref="B8:E8"/>
    <mergeCell ref="B9:E9"/>
    <mergeCell ref="J7:L7"/>
    <mergeCell ref="J8:L8"/>
    <mergeCell ref="J9:L9"/>
    <mergeCell ref="M10:O10"/>
    <mergeCell ref="M12:O12"/>
    <mergeCell ref="M13:O13"/>
    <mergeCell ref="J29:L29"/>
    <mergeCell ref="J23:L23"/>
    <mergeCell ref="J24:L24"/>
    <mergeCell ref="J25:L25"/>
    <mergeCell ref="J26:L26"/>
    <mergeCell ref="J27:L27"/>
    <mergeCell ref="J28:L28"/>
    <mergeCell ref="J17:L17"/>
    <mergeCell ref="J18:L18"/>
    <mergeCell ref="J19:L19"/>
    <mergeCell ref="J20:L20"/>
    <mergeCell ref="J21:L21"/>
    <mergeCell ref="J22:L22"/>
    <mergeCell ref="M11:O11"/>
    <mergeCell ref="M14:O14"/>
    <mergeCell ref="M17:O17"/>
    <mergeCell ref="J10:L10"/>
    <mergeCell ref="J11:K11"/>
    <mergeCell ref="M15:O15"/>
    <mergeCell ref="M16:O16"/>
    <mergeCell ref="M18:O18"/>
    <mergeCell ref="M19:O19"/>
    <mergeCell ref="J35:L35"/>
    <mergeCell ref="J30:L30"/>
    <mergeCell ref="J31:L31"/>
    <mergeCell ref="J32:L32"/>
    <mergeCell ref="J33:L33"/>
    <mergeCell ref="M32:O32"/>
    <mergeCell ref="M35:O35"/>
    <mergeCell ref="M26:O26"/>
    <mergeCell ref="M27:O27"/>
    <mergeCell ref="M28:O28"/>
    <mergeCell ref="M29:O29"/>
    <mergeCell ref="M30:O30"/>
    <mergeCell ref="M31:O31"/>
    <mergeCell ref="M20:O20"/>
    <mergeCell ref="M21:O21"/>
    <mergeCell ref="M22:O22"/>
    <mergeCell ref="M23:O23"/>
    <mergeCell ref="M24:O24"/>
    <mergeCell ref="M25:O25"/>
    <mergeCell ref="B21:E21"/>
    <mergeCell ref="B35:E35"/>
    <mergeCell ref="B22:E22"/>
    <mergeCell ref="B23:E23"/>
    <mergeCell ref="B39:E39"/>
    <mergeCell ref="A38:R38"/>
    <mergeCell ref="B26:E26"/>
    <mergeCell ref="B27:E27"/>
    <mergeCell ref="B28:E28"/>
    <mergeCell ref="B29:E29"/>
    <mergeCell ref="J34:L34"/>
    <mergeCell ref="B36:E36"/>
    <mergeCell ref="B37:E37"/>
    <mergeCell ref="B14:E14"/>
    <mergeCell ref="B15:E15"/>
    <mergeCell ref="B16:E16"/>
    <mergeCell ref="B17:E17"/>
    <mergeCell ref="J12:L12"/>
    <mergeCell ref="B18:E18"/>
    <mergeCell ref="B19:E19"/>
    <mergeCell ref="B20:E20"/>
    <mergeCell ref="J13:L13"/>
    <mergeCell ref="J14:L14"/>
    <mergeCell ref="J16:L16"/>
    <mergeCell ref="J15:L15"/>
    <mergeCell ref="A1:O1"/>
    <mergeCell ref="B59:E59"/>
    <mergeCell ref="J59:K59"/>
    <mergeCell ref="M59:N59"/>
    <mergeCell ref="B57:E57"/>
    <mergeCell ref="J57:K57"/>
    <mergeCell ref="M57:N57"/>
    <mergeCell ref="B53:E53"/>
    <mergeCell ref="J53:K53"/>
    <mergeCell ref="M53:N53"/>
    <mergeCell ref="J47:K47"/>
    <mergeCell ref="B48:E48"/>
    <mergeCell ref="J48:L48"/>
    <mergeCell ref="M48:O48"/>
    <mergeCell ref="B45:E45"/>
    <mergeCell ref="J45:K45"/>
    <mergeCell ref="J44:K44"/>
    <mergeCell ref="J46:K46"/>
    <mergeCell ref="B42:E42"/>
    <mergeCell ref="B43:E43"/>
    <mergeCell ref="B11:E11"/>
    <mergeCell ref="J39:K39"/>
    <mergeCell ref="B12:E12"/>
    <mergeCell ref="B13:E13"/>
    <mergeCell ref="B103:E103"/>
    <mergeCell ref="B56:E56"/>
    <mergeCell ref="J134:K134"/>
    <mergeCell ref="M134:N134"/>
    <mergeCell ref="B61:E61"/>
    <mergeCell ref="B78:E78"/>
    <mergeCell ref="B110:E110"/>
    <mergeCell ref="B109:E109"/>
    <mergeCell ref="B123:E123"/>
    <mergeCell ref="B60:E60"/>
    <mergeCell ref="B63:E63"/>
    <mergeCell ref="A68:R68"/>
    <mergeCell ref="B117:E117"/>
    <mergeCell ref="M129:O129"/>
    <mergeCell ref="A119:Q119"/>
    <mergeCell ref="B126:E126"/>
    <mergeCell ref="M126:N126"/>
    <mergeCell ref="B120:E120"/>
    <mergeCell ref="J120:L120"/>
    <mergeCell ref="M120:O120"/>
    <mergeCell ref="B121:E121"/>
    <mergeCell ref="J121:L121"/>
    <mergeCell ref="M121:O121"/>
    <mergeCell ref="B122:E122"/>
    <mergeCell ref="B108:E108"/>
    <mergeCell ref="B111:E111"/>
    <mergeCell ref="B115:E115"/>
    <mergeCell ref="B124:E124"/>
    <mergeCell ref="B125:E125"/>
    <mergeCell ref="B41:E41"/>
    <mergeCell ref="B40:E40"/>
    <mergeCell ref="J40:K40"/>
    <mergeCell ref="J41:K41"/>
    <mergeCell ref="B49:E49"/>
    <mergeCell ref="B50:E50"/>
    <mergeCell ref="B51:E51"/>
    <mergeCell ref="B65:E65"/>
    <mergeCell ref="B66:E66"/>
    <mergeCell ref="B44:E44"/>
    <mergeCell ref="B46:E46"/>
    <mergeCell ref="B47:E47"/>
    <mergeCell ref="J42:K42"/>
    <mergeCell ref="J43:K43"/>
    <mergeCell ref="B54:E54"/>
    <mergeCell ref="B62:E62"/>
    <mergeCell ref="B67:E67"/>
    <mergeCell ref="B101:E101"/>
    <mergeCell ref="B102:E102"/>
  </mergeCells>
  <pageMargins left="0.25" right="0.25" top="0.75" bottom="0.75" header="0.3" footer="0.3"/>
  <pageSetup paperSize="9" scale="86" fitToHeight="0" orientation="portrait" r:id="rId1"/>
  <ignoredErrors>
    <ignoredError sqref="Q67" formulaRange="1"/>
    <ignoredError sqref="Q1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2026-03-27T11:25:31Z</cp:lastPrinted>
  <dcterms:created xsi:type="dcterms:W3CDTF">2021-12-20T11:57:25Z</dcterms:created>
  <dcterms:modified xsi:type="dcterms:W3CDTF">2026-03-27T11:25:58Z</dcterms:modified>
</cp:coreProperties>
</file>